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MANUT__LOTE_01" sheetId="1" state="visible" r:id="rId2"/>
  </sheets>
  <definedNames>
    <definedName function="false" hidden="false" localSheetId="0" name="_xlnm.Print_Area" vbProcedure="false">MANUT__LOTE_01!$A$2:$H$158</definedName>
    <definedName function="false" hidden="false" name="__xlfn_BAHTTEXT" vbProcedure="false">"NA()"</definedName>
    <definedName function="false" hidden="false" localSheetId="0" name="Excel_BuiltIn_Print_Area" vbProcedure="false">MANUT__LOTE_01!$A$2:$G$341</definedName>
    <definedName function="false" hidden="false" localSheetId="0" name="Excel_BuiltIn__FilterDatabase" vbProcedure="false">MANUT__LOTE_01!$A$21:$G$21</definedName>
    <definedName function="false" hidden="false" localSheetId="0" name="Print_Area_0" vbProcedure="false">MANUT__LOTE_01!$A$2:$H$159</definedName>
    <definedName function="false" hidden="false" localSheetId="0" name="Print_Titles_0" vbProcedure="false">MANUT__LOTE_01!$2:$21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<sst xmlns="http://schemas.openxmlformats.org/spreadsheetml/2006/main" count="508" uniqueCount="375">
  <si>
    <t xml:space="preserve">MANUTENÇÃO PREDIAL PREVENTIVA E CORRETIVA DOS NÚCLEO DA DEFENSORIAS PÚBLICAS DO ESTADO DO MARANHÃO
LOTE 01</t>
  </si>
  <si>
    <t xml:space="preserve">LOCAL</t>
  </si>
  <si>
    <t xml:space="preserve">DEFENSORIA PÚBLICA REGIONAL DE ALCÂNTARA</t>
  </si>
  <si>
    <t xml:space="preserve">ENDEREÇO</t>
  </si>
  <si>
    <t xml:space="preserve">Rua de Baixo nº 173, Centro</t>
  </si>
  <si>
    <t xml:space="preserve">DEFENSORIA PÚBLICA REGIONAL DE CEDRAL</t>
  </si>
  <si>
    <t xml:space="preserve">Rua Jacinto Passarinho, S/N, Centro - Cedral – MA</t>
  </si>
  <si>
    <t xml:space="preserve">DEFENSORIA PÚBLICA REGIONAL DE ICATU</t>
  </si>
  <si>
    <t xml:space="preserve">Av. Joaquim Itapary, N°421, Centro</t>
  </si>
  <si>
    <t xml:space="preserve">DEFENSORIA PÚBLICA REGIONAL DE HUMBERTO DE CAMPOS</t>
  </si>
  <si>
    <t xml:space="preserve">Rua Lister Caldas, n° 37, Centro</t>
  </si>
  <si>
    <t xml:space="preserve">DEFENSORIA PÚBLICA REGIONAL DE PINHEIRO</t>
  </si>
  <si>
    <t xml:space="preserve">Rua Marechal Deodoro da Fonseca, nº 576, Centro, Pinheiro - MA</t>
  </si>
  <si>
    <t xml:space="preserve">DEFENSORIA PÚBLICA REGIONAL DE ROSÁRIO</t>
  </si>
  <si>
    <t xml:space="preserve">Rua Urbano Santos Nº935 Centro</t>
  </si>
  <si>
    <t xml:space="preserve">DEFENSORIA PÚBLICA REGIONAL DE SANTA HELENA</t>
  </si>
  <si>
    <t xml:space="preserve">Rua Benedito Castro, n°374, Ponta d'áreia</t>
  </si>
  <si>
    <t xml:space="preserve">DEFENSORIA PÚBLICA REGIONAL DE SANTA RITA</t>
  </si>
  <si>
    <t xml:space="preserve"> Avenida Ivar Saldanha, nª 96C - Centro</t>
  </si>
  <si>
    <t xml:space="preserve">BDI (%)</t>
  </si>
  <si>
    <t xml:space="preserve">SINAPI DEZ/2021 - ORSE DEZ/2021 – SBC-  MARANHÃO SBC - 02/2022 - SLS - São Luís - CONSULTA DE MERCADO FEV/2022</t>
  </si>
  <si>
    <t xml:space="preserve">ITEM</t>
  </si>
  <si>
    <t xml:space="preserve">CÓD. SINAPI/CONS. MERCADO</t>
  </si>
  <si>
    <t xml:space="preserve">DISCRIMINAÇÃO</t>
  </si>
  <si>
    <t xml:space="preserve">UN</t>
  </si>
  <si>
    <t xml:space="preserve">QUANT. MÁX.</t>
  </si>
  <si>
    <t xml:space="preserve">P. UNIT.</t>
  </si>
  <si>
    <t xml:space="preserve">TOTAL</t>
  </si>
  <si>
    <t xml:space="preserve">VALOR COM BDI</t>
  </si>
  <si>
    <t xml:space="preserve">SUB TOTAL (com BDI %)</t>
  </si>
  <si>
    <t xml:space="preserve">1.0</t>
  </si>
  <si>
    <t xml:space="preserve">SERVIÇOS PRELIMINARES</t>
  </si>
  <si>
    <t xml:space="preserve">1.1.1</t>
  </si>
  <si>
    <t xml:space="preserve">SBC</t>
  </si>
  <si>
    <t xml:space="preserve">TAXA DO CREA PARA OBRAS ACIMA R$ 15.000</t>
  </si>
  <si>
    <t xml:space="preserve">2.0</t>
  </si>
  <si>
    <t xml:space="preserve">PISOS E PAREDES</t>
  </si>
  <si>
    <t xml:space="preserve">2.1</t>
  </si>
  <si>
    <t xml:space="preserve">PISO</t>
  </si>
  <si>
    <t xml:space="preserve">2.1.1</t>
  </si>
  <si>
    <t xml:space="preserve">74245/001</t>
  </si>
  <si>
    <t xml:space="preserve">PINTURA ACRILICA EM PISO CIMENTADO DUAS DEMAOS NA COR CINZA</t>
  </si>
  <si>
    <t xml:space="preserve">M2</t>
  </si>
  <si>
    <t xml:space="preserve">2.1.2</t>
  </si>
  <si>
    <t xml:space="preserve">COMP. PRÓPRIA (DPE-MA)</t>
  </si>
  <si>
    <t xml:space="preserve">REJUNTAMENTO DE PISO CERÂMICO NA COR PRETA</t>
  </si>
  <si>
    <t xml:space="preserve">2.1.3</t>
  </si>
  <si>
    <t xml:space="preserve">RETIRADA DE REVESTIMENTO CERÂMICO 30X30 CM</t>
  </si>
  <si>
    <t xml:space="preserve">2.1.4</t>
  </si>
  <si>
    <t xml:space="preserve">87247</t>
  </si>
  <si>
    <t xml:space="preserve">REVESTIMENTO CERÂMICO PARA PISO COM PLACAS TIPO GRÊS DE DIMENSÕES 35X35 CM APLICADA EM AMBIENTES DE ÁREA ENTRE 5 M2 E 10 M2. AF_06/2014</t>
  </si>
  <si>
    <t xml:space="preserve">2.1.5</t>
  </si>
  <si>
    <t xml:space="preserve">02180/ORSE</t>
  </si>
  <si>
    <t xml:space="preserve"> REGULARIZAÇÃO DE BASE PARA REVEST. DE PISO COM ARGAMASSA TRAÇO 1:4, ESPESSURA MÉDIA =2,5CM</t>
  </si>
  <si>
    <t xml:space="preserve">2.1.6</t>
  </si>
  <si>
    <t xml:space="preserve">00018/ORSE</t>
  </si>
  <si>
    <t xml:space="preserve"> DEMOLIÇÃO DE PISO CERÂMICO OU LADRILHO</t>
  </si>
  <si>
    <t xml:space="preserve">2.1.7</t>
  </si>
  <si>
    <t xml:space="preserve">73616</t>
  </si>
  <si>
    <t xml:space="preserve">DEMOLICAO DE CONCRETO SIMPLES</t>
  </si>
  <si>
    <t xml:space="preserve">M3</t>
  </si>
  <si>
    <t xml:space="preserve">2.1.8</t>
  </si>
  <si>
    <t xml:space="preserve">DEMOLICAO MANUAL DE PISO / CONTRAPISO</t>
  </si>
  <si>
    <t xml:space="preserve">2.1.9</t>
  </si>
  <si>
    <t xml:space="preserve">88648</t>
  </si>
  <si>
    <t xml:space="preserve">RODAPÉ CERÂMICO DE 7CM DE ALTURA COM PLACAS TIPO ESMALTADA EXTRA DE DIMENSÕES 35X35CM. AF_06/2014</t>
  </si>
  <si>
    <t xml:space="preserve">M</t>
  </si>
  <si>
    <t xml:space="preserve">2.1.10</t>
  </si>
  <si>
    <t xml:space="preserve">02266/ORSE</t>
  </si>
  <si>
    <t xml:space="preserve"> SOLEIRA EM GRANITO CINZA ANDORINHA, L= 15 CM, E= 2CM</t>
  </si>
  <si>
    <t xml:space="preserve">2.1.11</t>
  </si>
  <si>
    <t xml:space="preserve">90444</t>
  </si>
  <si>
    <t xml:space="preserve">RASGO EM CONTRAPISO PARA RAMAIS/ DISTRIBUIÇÃO COM DIÂMETROS MAIORES QUE 40 MM E MENORES QUE 75 MM.AF_05/2015</t>
  </si>
  <si>
    <t xml:space="preserve">2.2</t>
  </si>
  <si>
    <t xml:space="preserve">PAREDES</t>
  </si>
  <si>
    <t xml:space="preserve">2.2.1</t>
  </si>
  <si>
    <t xml:space="preserve">72215</t>
  </si>
  <si>
    <t xml:space="preserve">DEMOLICAO DE ALVENARIA DE ELEMENTOS CERAMICOS VAZADOS</t>
  </si>
  <si>
    <t xml:space="preserve">2.2.2</t>
  </si>
  <si>
    <t xml:space="preserve">73802/001</t>
  </si>
  <si>
    <t xml:space="preserve">DEMOLICAO DE REVESTIMENTO DE ARGAMASSA DE CAL E AREIA</t>
  </si>
  <si>
    <t xml:space="preserve">2.2.3</t>
  </si>
  <si>
    <t xml:space="preserve">87489</t>
  </si>
  <si>
    <t xml:space="preserve">ALVENARIA DE VEDAÇÃO DE BLOCOS CERÂMICOS FURADOS NA VERTICAL DE 9X19X39CM (ESPESSURA 9CM) DE PAREDES COM ÁREA LÍQUIDA MAIOR OU IGUAL A 6M² COM VÃOS E ARGAMASSA DE ASSENTAMENTO COM PREPARO EM BETONEIRA</t>
  </si>
  <si>
    <t xml:space="preserve">2.2.4</t>
  </si>
  <si>
    <t xml:space="preserve">87878</t>
  </si>
  <si>
    <t xml:space="preserve">CHAPISCO APLICADO TANTO EM PILARES E VIGAS DE CONCRETO COMO EM ALVENARIAS DE PAREDES INTERNAS, COM COLHER DE PEDREIRO. ARGAMASSA TRAÇO 1:3IAS DE PAREDES INTERNAS, COM COLHER DE PEDREIRO. ARGAMASSA TRAÇO 1:3</t>
  </si>
  <si>
    <t xml:space="preserve">2.2.5</t>
  </si>
  <si>
    <t xml:space="preserve">87530</t>
  </si>
  <si>
    <t xml:space="preserve">MASSA ÚNICA, PARA RECEBIMENTO DE PINTURA, EM ARGAMASSA TRAÇO 1:2:8,PREPARO MECÂNICO COM BETONEIRA 400L, APLICADA MANUALMENTE EM FACES INTERNAS DE PAREDES DE AMBIENTES COM ÁREA MAIOR QUE 10M2, ESPESSURA DE 20MM, COM EXECUÇÃO DE TALISCAS</t>
  </si>
  <si>
    <t xml:space="preserve">2.2.6</t>
  </si>
  <si>
    <t xml:space="preserve">88485</t>
  </si>
  <si>
    <t xml:space="preserve">APLICAÇÃO DE FUNDO SELADOR ACRÍLICO EM PAREDES, UMA DEMÃO. AF_06/2014</t>
  </si>
  <si>
    <t xml:space="preserve">2.2.7</t>
  </si>
  <si>
    <t xml:space="preserve">88497</t>
  </si>
  <si>
    <t xml:space="preserve">APLICAÇÃO E LIXAMENTO DE MASSA LATÉX EM PAREDES, DUAS DEMÃOS</t>
  </si>
  <si>
    <t xml:space="preserve">2.2.8</t>
  </si>
  <si>
    <t xml:space="preserve">88487</t>
  </si>
  <si>
    <t xml:space="preserve">APLICAÇÃO MANUAL DE PINTURA COM TINTA LÁTEX PVA EM PAREDES, DUAS DEMÃOS</t>
  </si>
  <si>
    <t xml:space="preserve">2.2.9</t>
  </si>
  <si>
    <t xml:space="preserve">08624/ORSE</t>
  </si>
  <si>
    <t xml:space="preserve"> EMASSAMENTO DE SUPERFÍCIE, COM APLICAÇÃO DE 02 DEMÃOS DE MASSA ACRÍLICA, LIXAMENTO E RETOQUE</t>
  </si>
  <si>
    <t xml:space="preserve">2.2.10</t>
  </si>
  <si>
    <t xml:space="preserve">88489</t>
  </si>
  <si>
    <t xml:space="preserve">APLICAÇÃO MANUAL DE PINTURA COM TINTA LÁTEX ACRÍLICA EM PAREDES, DUAS DEMÃOS</t>
  </si>
  <si>
    <t xml:space="preserve">2.2.11</t>
  </si>
  <si>
    <t xml:space="preserve">79334/001</t>
  </si>
  <si>
    <t xml:space="preserve">PINTURA A BASE DE CAL E FIXADOR A BASE DE COLA, DUAS DEMAOS</t>
  </si>
  <si>
    <t xml:space="preserve">2.2.12</t>
  </si>
  <si>
    <t xml:space="preserve">RETIRADA DE REVESTIMENTO CERÂMICO 45X45 CM</t>
  </si>
  <si>
    <t xml:space="preserve">2.2.13</t>
  </si>
  <si>
    <t xml:space="preserve">87273</t>
  </si>
  <si>
    <t xml:space="preserve">REVESTIMENTO CERÂMICO PARA PAREDES INTERNAS COM PLACAS TIPO GRÊS OU SEMI-GRÊS DE DIMENSÕES 33X45 CM APLICADAS EM AMBIENTES DE ÁREA MAIOR QUE 5 M² NA ALTURA INTEIRA DAS PAREDES</t>
  </si>
  <si>
    <t xml:space="preserve">2.2.14</t>
  </si>
  <si>
    <t xml:space="preserve">90443</t>
  </si>
  <si>
    <t xml:space="preserve">RASGO EM ALVENARIA PARA RAMAIS/ DISTRIBUIÇÃO COM DIAMETROS MENORES OU IGUAIS A 40 MM</t>
  </si>
  <si>
    <t xml:space="preserve">3.0</t>
  </si>
  <si>
    <t xml:space="preserve">TETO</t>
  </si>
  <si>
    <t xml:space="preserve">3.1</t>
  </si>
  <si>
    <t xml:space="preserve">3.1.1</t>
  </si>
  <si>
    <t xml:space="preserve">88496</t>
  </si>
  <si>
    <t xml:space="preserve">APLICAÇÃO E LIXAMENTO DE MASSA LÁTEX EM TETO, DUAS DEMÃOS. AF_06/2014</t>
  </si>
  <si>
    <t xml:space="preserve">3.1.2</t>
  </si>
  <si>
    <t xml:space="preserve">88486</t>
  </si>
  <si>
    <t xml:space="preserve">APLICAÇÃO MANUAL DE PINTURA COM TINTA LÁTEX PVA EM TETO, DUAS DEMÃOS.</t>
  </si>
  <si>
    <t xml:space="preserve">3.1.3</t>
  </si>
  <si>
    <t xml:space="preserve">72238</t>
  </si>
  <si>
    <t xml:space="preserve">RETIRADA DE FORRO EM REGUAS DE PVC, INCLUSIVE RETIRADA DE PERFIS</t>
  </si>
  <si>
    <t xml:space="preserve">3.1.4</t>
  </si>
  <si>
    <t xml:space="preserve">C.M</t>
  </si>
  <si>
    <t xml:space="preserve">FORRO DE PVC METABIL OU SIMILAR, PLACAS NA COR BRANCA, APLICADO( INCLUSO PERFIS DE FIXAÇÃO)</t>
  </si>
  <si>
    <t xml:space="preserve">4.0</t>
  </si>
  <si>
    <t xml:space="preserve">ESQUADRIAS</t>
  </si>
  <si>
    <t xml:space="preserve">4.1</t>
  </si>
  <si>
    <t xml:space="preserve">ESQUADRIAS EM MADEIRA</t>
  </si>
  <si>
    <t xml:space="preserve">4.1.1</t>
  </si>
  <si>
    <t xml:space="preserve">90844</t>
  </si>
  <si>
    <t xml:space="preserve">KIT DE PORTA DE MADEIRA PARA PINTURA, SEMI-OCA (LEVE OU MÉDIA), PADRÃO MÉDIO, 90X210CM, ESPESSURA DE 3,5CM, ITENS INCLUSOS: DOBRADIÇAS, MONTAGEM E INSTALAÇÃO DO BATENTE, FECHADURA COM EXECUÇÃO DO FURO - FORNECIMENTO E INSTALAÇÃO. AF_08/2015</t>
  </si>
  <si>
    <t xml:space="preserve">4.1.2</t>
  </si>
  <si>
    <t xml:space="preserve">90848</t>
  </si>
  <si>
    <t xml:space="preserve">KIT DE PORTA DE MADEIRA PARA PINTURA, SEMI-OCA (LEVE OU MÉDIA), PADRÃO MÉDIO, 70X210CM, ESPESSURA DE 3,5CM, ITENS INCLUSOS: DOBRADIÇAS, MONTAGEM E INSTALAÇÃO DO BATENTE, FECHADURA COM EXECUÇÃO DO FURO - FORNECIMENTO E INSTALAÇÃO. AF_08/2015</t>
  </si>
  <si>
    <t xml:space="preserve">4.1.3</t>
  </si>
  <si>
    <t xml:space="preserve">90849</t>
  </si>
  <si>
    <t xml:space="preserve">KIT DE PORTA DE MADEIRA PARA PINTURA, SEMI-OCA (LEVE OU MÉDIA), PADRÃO MÉDIO, 80X210CM, ESPESSURA DE 3,5CM, ITENS INCLUSOS: DOBRADIÇAS, MONTAGEM E INSTALAÇÃO DO BATENTE, SEM FECHADURA - FORNECIMENTO E INSTALAÇÃO. AF_08/2015</t>
  </si>
  <si>
    <t xml:space="preserve">4.1.4</t>
  </si>
  <si>
    <t xml:space="preserve">84657</t>
  </si>
  <si>
    <t xml:space="preserve">FUNDO SINTETICO NIVELADOR BRANCO</t>
  </si>
  <si>
    <t xml:space="preserve">4.1.5</t>
  </si>
  <si>
    <t xml:space="preserve">74133/002</t>
  </si>
  <si>
    <t xml:space="preserve">EMASSAMENTO COM MASSA A OLEO, DUAS DEMAOS</t>
  </si>
  <si>
    <t xml:space="preserve">4.1.6</t>
  </si>
  <si>
    <t xml:space="preserve">74065/003</t>
  </si>
  <si>
    <t xml:space="preserve">PINTURA ESMALTE BRILHANTE PARA MADEIRA, DUAS DEMAOS, SOBRE FUNDO NIVELADOR BRANCO</t>
  </si>
  <si>
    <t xml:space="preserve">4.1.7</t>
  </si>
  <si>
    <t xml:space="preserve">72142</t>
  </si>
  <si>
    <t xml:space="preserve">RETIRADA DE FOLHAS DE PORTA DE PASSAGEM OU JANELA</t>
  </si>
  <si>
    <t xml:space="preserve">4.1.8</t>
  </si>
  <si>
    <t xml:space="preserve">72144</t>
  </si>
  <si>
    <t xml:space="preserve">RECOLOCACAO DE FOLHAS DE PORTA DE PASSAGEM OU JANELA, CONSIDERANDO REAPROVEITAMENTO DO MATERIAL</t>
  </si>
  <si>
    <t xml:space="preserve">4.2</t>
  </si>
  <si>
    <t xml:space="preserve">ESQUADRIAS METÁLICAS</t>
  </si>
  <si>
    <t xml:space="preserve">4.2.1</t>
  </si>
  <si>
    <t xml:space="preserve">08040/ORSE</t>
  </si>
  <si>
    <t xml:space="preserve"> REMOÇÃO DE PINTURA A BASE ÓLEO OU ESMALTE, UTILIZANDO REMOVEDOR DE TINTA CORAL OU SIMILAR</t>
  </si>
  <si>
    <t xml:space="preserve">4.2.2</t>
  </si>
  <si>
    <t xml:space="preserve">6067</t>
  </si>
  <si>
    <t xml:space="preserve">PINTURA ESMALTE BRILHANTE (2 DEMAOS) SOBRE SUPERFICIE METALICA, INCLUSIVE PROTECAO COM ZARCAO (1 DEMAO)</t>
  </si>
  <si>
    <t xml:space="preserve">4.2.3</t>
  </si>
  <si>
    <t xml:space="preserve">MOLA HIDRÁULICA PARA PORTA DE VIDRO</t>
  </si>
  <si>
    <t xml:space="preserve">5.0</t>
  </si>
  <si>
    <t xml:space="preserve">INSTALAÇÕES E MATERIAIS ELÉTRICOS E TELEFÔNICOS</t>
  </si>
  <si>
    <t xml:space="preserve">5.1</t>
  </si>
  <si>
    <t xml:space="preserve">INSTALAÇÕES E MATERIAIS ELÉTRICOS</t>
  </si>
  <si>
    <t xml:space="preserve">5.1.1</t>
  </si>
  <si>
    <t xml:space="preserve">85416</t>
  </si>
  <si>
    <t xml:space="preserve">REMOCAO DE TOMADAS OU INTERRUPTORES ELETRICOS</t>
  </si>
  <si>
    <t xml:space="preserve">5.1.2</t>
  </si>
  <si>
    <t xml:space="preserve">85332</t>
  </si>
  <si>
    <t xml:space="preserve">RETIRADA DE APARELHOS DE ILUMINACAO C/ REAPROVEITAMENTO DE LAMPADAS</t>
  </si>
  <si>
    <t xml:space="preserve">5.1.3</t>
  </si>
  <si>
    <t xml:space="preserve">00555/ORSE</t>
  </si>
  <si>
    <t xml:space="preserve"> REATOR DE PARTIDA RÁPIDA P/ LÂMPADA FLUORESCENTE 2X20 W</t>
  </si>
  <si>
    <t xml:space="preserve">5.1.4</t>
  </si>
  <si>
    <t xml:space="preserve">00557ORSE</t>
  </si>
  <si>
    <t xml:space="preserve"> REATOR DE PARTIDA RÁPIDA P/ LÂMPADA FLUORESCENTE 2X40 W</t>
  </si>
  <si>
    <t xml:space="preserve">5.1.5</t>
  </si>
  <si>
    <t xml:space="preserve">LAMPADA FLUORESCENTE 40W - FORNECIMENTO E INSTALACAO</t>
  </si>
  <si>
    <t xml:space="preserve">5.1.6</t>
  </si>
  <si>
    <t xml:space="preserve">LAMPADA FLUORESCENTE 20W - FORNECIMENTO E INSTALACAO</t>
  </si>
  <si>
    <t xml:space="preserve">5.1.7</t>
  </si>
  <si>
    <t xml:space="preserve">INTERRUPTOR SIMPLES (1 MÓDULO), 10A/250V, INCLUINDO SUPORTE E PLACA FORNECIMENTO E INSTALAÇÃO</t>
  </si>
  <si>
    <t xml:space="preserve">5.1.8</t>
  </si>
  <si>
    <t xml:space="preserve">INTERRUPTOR SIMPLES (2 MÓDULOS), 10A/250V, INCLUINDO SUPORTE E PLACA FORNECIMENTO E INSTALAÇÃO</t>
  </si>
  <si>
    <t xml:space="preserve">5.1.9</t>
  </si>
  <si>
    <t xml:space="preserve">73953/002</t>
  </si>
  <si>
    <t xml:space="preserve">LUMINARIA TIPO CALHA, DE SOBREPOR, COM REATOR DE PARTIDA RAPIDA E LAMPADA FLUORESCENTE 2X20W, COMPLETA, FORNECIMENTO E INSTALACAO</t>
  </si>
  <si>
    <t xml:space="preserve">5.1.10</t>
  </si>
  <si>
    <t xml:space="preserve">73953/006</t>
  </si>
  <si>
    <t xml:space="preserve">LUMINARIA TIPO CALHA, DE SOBREPOR, COM REATOR DE PARTIDA RAPIDA E LAMPADA FLUORESCENTE 2X40W, COMPLETA, FORNECIMENTO E INSTALACAO</t>
  </si>
  <si>
    <t xml:space="preserve">5.1.11</t>
  </si>
  <si>
    <t xml:space="preserve">97599</t>
  </si>
  <si>
    <t xml:space="preserve">LUMINÁRIA DE EMERGÊNCIA, COM 30 LÂMPADAS LED DE 2 W, SEM REATOR - FORNECIMENTO E INSTALAÇÃO. AF_02/2020</t>
  </si>
  <si>
    <t xml:space="preserve">5.1.12</t>
  </si>
  <si>
    <t xml:space="preserve">LUMINARIA ESTANQUE – PROTECAO CONTRA AGUA, POEIRA, OU IMPACTOS – TIPO AQUATIC (TIPO TARTARUGA NA COR BRANCA, 3/4, ALUMÍNIO E VIDRO COM LÂMPADA 25W FLUORESCENTE COMPACTA)</t>
  </si>
  <si>
    <t xml:space="preserve">5.1.13</t>
  </si>
  <si>
    <t xml:space="preserve">ELETRODUTO FLEXÍVEL CORRUGADO, PVC, DN 32 MM (1"), PARA CIRCUITOS TERMINAIS, INSTALADO EM FORRO – FORNECIMENTO E INSTALAÇÃO</t>
  </si>
  <si>
    <t xml:space="preserve">5.1.14</t>
  </si>
  <si>
    <t xml:space="preserve">ELETRODUTO FLEXÍVEL CORRUGADO, PVC, DN 32 MM (1"), PARA CIRCUITOS TERMINAIS, INSTALADO EM PAREDE – FORNECIMENTO E INSTALAÇÃO</t>
  </si>
  <si>
    <t xml:space="preserve">5.1.15</t>
  </si>
  <si>
    <t xml:space="preserve">CABO DE COBRE FLEXÍVEL ISOLADO, 1,5 MM², ANTI-CHAMA 450/750 V, PARA CIRCUITOS TERMINAIS - FORNECIMENTO E INSTALAÇÃO. AF_12/2015</t>
  </si>
  <si>
    <t xml:space="preserve">5.1.16</t>
  </si>
  <si>
    <t xml:space="preserve">CABO DE COBRE FLEXÍVEL ISOLADO, 2,5 MM², ANTI-CHAMA 450/750 V, PARA CIRCUITOS TERMINAIS - FORNECIMENTO E INSTALAÇÃO. AF_12/2015</t>
  </si>
  <si>
    <t xml:space="preserve">5.1.17</t>
  </si>
  <si>
    <t xml:space="preserve">CABO DE COBRE FLEXÍVEL ISOLADO, 4,0  MM², ANTI-CHAMA 0,6/1,0 KV, PARA CIRCUITOS TERMINAIS - FORNECIMENTO E INSTALAÇÃO</t>
  </si>
  <si>
    <t xml:space="preserve">5.1.18</t>
  </si>
  <si>
    <t xml:space="preserve">CABO DE COBRE FLEXÍVEL ISOLADO, 10,0  MM², ANTI-CHAMA 450/750 KV, PARA CIRCUITOS TERMINAIS - FORNECIMENTO E INSTALAÇÃO AF12/2015</t>
  </si>
  <si>
    <t xml:space="preserve">5.1.19</t>
  </si>
  <si>
    <t xml:space="preserve">TOMADA BAIXA DE EMBUTIR (1 MÓDULO), 2P+T 20 A, INCLUINDO SUPORTE E PLACA - FORNECIMENTO E INSTALAÇÃO</t>
  </si>
  <si>
    <t xml:space="preserve">5.1.20</t>
  </si>
  <si>
    <t xml:space="preserve">TOMADA BAIXA DE EMBUTIR (2 MÓDULOS), 2P+T 20 A, INCLUINDO SUPORTE E PLACA – FORNECIMENTO E INSTALAÇÃO</t>
  </si>
  <si>
    <t xml:space="preserve">5.1.21</t>
  </si>
  <si>
    <t xml:space="preserve">TOMADA  ALTA DE EMBUTIR (1 MÓDULO), 2P+T 20 A, INCLUINDO SUPORTE E PLACA - FORNECIMENTO E INSTALAÇÃO</t>
  </si>
  <si>
    <t xml:space="preserve">5.1.22</t>
  </si>
  <si>
    <t xml:space="preserve">TOMADA MÉDIA DE EMBUTIR (2 MÓDULOS), 2P+T 20 A, INCLUINDO SUPORTE E PLACA – FORNECIMENTO E INSTALAÇÃO</t>
  </si>
  <si>
    <t xml:space="preserve">5.1.23</t>
  </si>
  <si>
    <t xml:space="preserve">08819/ORSE</t>
  </si>
  <si>
    <t xml:space="preserve">TOMADA PARA USO GERAL 2P+T, ABNT, DE SOBREPOR, 20 A, COM CAIXA, "SISTEMA X", PARA USO COM CANALETA 20X10 MM</t>
  </si>
  <si>
    <t xml:space="preserve">5.1.24</t>
  </si>
  <si>
    <t xml:space="preserve">03811/ORSE</t>
  </si>
  <si>
    <t xml:space="preserve">CANALETA PLÁSTICA 25X25 MM (SCHEINEDER OU SIMILAR)- FORNECIMENTO E INSTALAÇÃO</t>
  </si>
  <si>
    <t xml:space="preserve">5.1.25</t>
  </si>
  <si>
    <t xml:space="preserve">74130/001</t>
  </si>
  <si>
    <t xml:space="preserve">DISJUNTOR TERMOMAGNETICO MONOPOLAR PADRAO NEMA (AMERICANO) 10 A 30A 240V, FORNECIMENTO E INSTALACAO</t>
  </si>
  <si>
    <t xml:space="preserve">5.1.26</t>
  </si>
  <si>
    <t xml:space="preserve">74130/002</t>
  </si>
  <si>
    <t xml:space="preserve">DISJUNTOR TERMOMAGNETICO MONOPOLAR PADRAO NEMA (AMERICANO) 35 A 50A 240V, FORNECIMENTO E INSTALACAO</t>
  </si>
  <si>
    <t xml:space="preserve">6.0</t>
  </si>
  <si>
    <t xml:space="preserve">INSTALAÇÕES DE CABEAMENTO ESTRUTURADO</t>
  </si>
  <si>
    <t xml:space="preserve">6.1</t>
  </si>
  <si>
    <t xml:space="preserve">CABEAMENTO ESTRUTURADO</t>
  </si>
  <si>
    <t xml:space="preserve">6.1.1</t>
  </si>
  <si>
    <t xml:space="preserve">05006/ORSE</t>
  </si>
  <si>
    <t xml:space="preserve">Ponto para cabeamento estruturado embutido, com eletroduto pvc rígido  Ø 3/4" c/cabo UTP 4 pares cat. 6</t>
  </si>
  <si>
    <t xml:space="preserve">6.1.2</t>
  </si>
  <si>
    <t xml:space="preserve">00697/ORSE</t>
  </si>
  <si>
    <t xml:space="preserve">Fornecimento e lançamento de cabo utp 4 pares cat 6</t>
  </si>
  <si>
    <t xml:space="preserve">7.0</t>
  </si>
  <si>
    <t xml:space="preserve">INSTALAÇÕES E MATERIAIS HIDROSANITÁRIOS</t>
  </si>
  <si>
    <t xml:space="preserve">7.1</t>
  </si>
  <si>
    <t xml:space="preserve">INSTALAÇÕES HIDROSANITÁRIOS</t>
  </si>
  <si>
    <t xml:space="preserve">7.1.1</t>
  </si>
  <si>
    <t xml:space="preserve">7.1.2</t>
  </si>
  <si>
    <t xml:space="preserve">7.2</t>
  </si>
  <si>
    <t xml:space="preserve">MATERIAIS HIDROSSINATÁRIOS</t>
  </si>
  <si>
    <t xml:space="preserve">7.2.1</t>
  </si>
  <si>
    <t xml:space="preserve">89356</t>
  </si>
  <si>
    <t xml:space="preserve">TUBO, PVC, SOLDÁVEL, DN 25MM, INSTALADO EM RAMAL OU SUB-RAMAL DE ÁGUA - FORNECIMENTO E INSTALAÇÃO</t>
  </si>
  <si>
    <t xml:space="preserve">7.2.2</t>
  </si>
  <si>
    <t xml:space="preserve">89383</t>
  </si>
  <si>
    <t xml:space="preserve">ADAPTADOR CURTO COM BOLSA E ROSCA PARA REGISTRO, PVC, SOLDÁVEL, DN 25M M X 3/4", INSTALADO EM RAMAL OU SUB-RAMAL DE ÁGUA - FORNECIMENTO E INSTALAÇÃO. AF_12/2014_P</t>
  </si>
  <si>
    <t xml:space="preserve">7.2.3</t>
  </si>
  <si>
    <t xml:space="preserve">73663</t>
  </si>
  <si>
    <t xml:space="preserve">REGISTRO DE GAVETA COM CANOPLA Ø 25MM (1) - FORNECIMENTO E INSTALAÇÃO</t>
  </si>
  <si>
    <t xml:space="preserve">7.2.4</t>
  </si>
  <si>
    <t xml:space="preserve">89395</t>
  </si>
  <si>
    <t xml:space="preserve">TE, PVC, SOLDÁVEL, DN 25MM, INSTALADO EM RAMAL OU SUB-RAMAL DE ÁGUA -FORNECIMENTO E INSTALAÇÃO</t>
  </si>
  <si>
    <t xml:space="preserve">7.2.5</t>
  </si>
  <si>
    <t xml:space="preserve">89362</t>
  </si>
  <si>
    <t xml:space="preserve">JOELHO 90 GRAUS, PVC, SOLDÁVEL, DN 25MM, INSTALADO EM RAMAL OU SUB-RAMAL DE ÁGUA - FORNECIMENTO E INSTALAÇÃO</t>
  </si>
  <si>
    <t xml:space="preserve">7.2.6</t>
  </si>
  <si>
    <t xml:space="preserve">89378</t>
  </si>
  <si>
    <t xml:space="preserve">LUVA, PVC, SOLDÁVEL, DN 25MM, INSTALADO EM RAMAL OU SUB-RAMAL DE ÁGUA - FORNECIMENTO E INSTALAÇÃO</t>
  </si>
  <si>
    <t xml:space="preserve">7.2.7</t>
  </si>
  <si>
    <t xml:space="preserve">89410</t>
  </si>
  <si>
    <t xml:space="preserve">CURVA 90 GRAUS, PVC, SOLDÁVEL, DN 25MM, INSTALADO EM RAMAL DE DISTRIBUIÇÃO DE ÁGUA - FORNECIMENTO E INSTALAÇÃO. AF_12/2014_P</t>
  </si>
  <si>
    <t xml:space="preserve">7.2.8</t>
  </si>
  <si>
    <t xml:space="preserve">COMP. PRÓPRIA (DPE-MA012)</t>
  </si>
  <si>
    <t xml:space="preserve">ABRAÇADEIRA EM AÇO, TIPO "D", COM 1'' ( COM CUNHA E PARAFUSO) - FORNECIMENTO E INSTALAÇÃO</t>
  </si>
  <si>
    <t xml:space="preserve">7.2.9</t>
  </si>
  <si>
    <t xml:space="preserve">01200/ORSE</t>
  </si>
  <si>
    <t xml:space="preserve"> PONTO DE ÁGUA FRIA EMBUTIDO, C/MATERIAL PVC RÍGIDO SOLDÁVEL Ø 25mm</t>
  </si>
  <si>
    <t xml:space="preserve">7.2.10</t>
  </si>
  <si>
    <t xml:space="preserve">89711</t>
  </si>
  <si>
    <t xml:space="preserve">TUBO PVC, SERIE NORMAL, ESGOTO PREDIAL, DN 40 MM, FORNECIDO E INSTALADO EM RAMAL DE DESCARGA OU RAMAL DE ESGOTO SANITÁRIO. AF_12/2014_P</t>
  </si>
  <si>
    <t xml:space="preserve">7.2.11</t>
  </si>
  <si>
    <t xml:space="preserve">89724</t>
  </si>
  <si>
    <t xml:space="preserve">JOELHO 90 GRAUS, PVC, SERIE NORMAL, ESGOTO PREDIAL, DN 40 MM, JUNTA ELÁSTICA, FORNECIDO E INSTALADO EM RAMAL DE DESCARGA OU RAMAL DE ESGOTO SANITÁRIO. AF_12/2014</t>
  </si>
  <si>
    <t xml:space="preserve">7.2.12</t>
  </si>
  <si>
    <t xml:space="preserve">89728</t>
  </si>
  <si>
    <t xml:space="preserve">CURVA CURTA 90 GRAUS, PVC, SERIE NORMAL, ESGOTO PREDIAL, DN 40 MM, JUNTA ELÁSTICA, FORNECIDO E INSTALADO EM RAMAL DE DESCARGA OU RAMAL DE ESGOTO SANITÁRIO. AF_12/2014</t>
  </si>
  <si>
    <t xml:space="preserve">7.2.13</t>
  </si>
  <si>
    <t xml:space="preserve">89754</t>
  </si>
  <si>
    <t xml:space="preserve">LUVA DE CORRER, PVC, SERIE NORMAL, ESGOTO PREDIAL, DN 50 MM, JUNTA ELÁSTICA, FORNECIDO E INSTALADO EM RAMAL DE DESCARGA OU RAMAL DE ESGOTO SANITÁRIO. AF_12/2014</t>
  </si>
  <si>
    <t xml:space="preserve">7.2.14</t>
  </si>
  <si>
    <t xml:space="preserve">89782</t>
  </si>
  <si>
    <t xml:space="preserve">TE, PVC, SERIE NORMAL, ESGOTO PREDIAL, DN 40 X 40 MM, JUNTA ELÁSTICA - FORNECIDO E INSTALADO EM RAMAL DE DESCARGA OU RAMAL DE ESGOTO SANITÁRI</t>
  </si>
  <si>
    <t xml:space="preserve">7.2.15</t>
  </si>
  <si>
    <t xml:space="preserve">89714</t>
  </si>
  <si>
    <t xml:space="preserve">TUBO PVC, SERIE NORMAL, ESGOTO PREDIAL, DN 100 MM, FORNECIDO E INSTALADO EM RAMAL DE DESCARGA OU RAMAL DE ESGOTO SANITÁRIO. AF_12/2014_P</t>
  </si>
  <si>
    <t xml:space="preserve">7.2.16</t>
  </si>
  <si>
    <t xml:space="preserve">86884</t>
  </si>
  <si>
    <t xml:space="preserve">ENGATE FLEXÍVEL EM PLÁSTICO BRANCO, 1/2" X 30CM - FORNECIMENTO E INSTALAÇÃO. AF_12/2013</t>
  </si>
  <si>
    <t xml:space="preserve">7.2.17</t>
  </si>
  <si>
    <t xml:space="preserve">86883</t>
  </si>
  <si>
    <t xml:space="preserve">SIFÃO DO TIPO FLEXÍVEL EM PVC 3/4" X 1.1/2" - FORNECIMENTO E INSTALAÇÃO. AF_12/2013</t>
  </si>
  <si>
    <t xml:space="preserve">7.2.18</t>
  </si>
  <si>
    <t xml:space="preserve">04324/ORSE</t>
  </si>
  <si>
    <t xml:space="preserve">PAPELEIRA DE PLÁSTICO AKROS OU SIMILAR</t>
  </si>
  <si>
    <t xml:space="preserve">7.2.19</t>
  </si>
  <si>
    <t xml:space="preserve">04323/ORSE</t>
  </si>
  <si>
    <t xml:space="preserve">ASSENTO PARA VASO SANITÁRIO, AP60, LINHA CARRARA/NUOVA/DUNA, PLÁSTICO, DECA OU SIMILAR</t>
  </si>
  <si>
    <t xml:space="preserve">7.2.20</t>
  </si>
  <si>
    <t xml:space="preserve">04387/ORSE</t>
  </si>
  <si>
    <t xml:space="preserve">ASSENTO PARA VASO SANITARIO REMOVÍVEL P/DEFICIENTE FÍSICO, DECA OU SIMILAR</t>
  </si>
  <si>
    <t xml:space="preserve">7.2.21</t>
  </si>
  <si>
    <t xml:space="preserve">07611/ORSE</t>
  </si>
  <si>
    <t xml:space="preserve">PORTA PAPEL-HIGIÊNICO EM INOX</t>
  </si>
  <si>
    <t xml:space="preserve">7.2.22</t>
  </si>
  <si>
    <t xml:space="preserve">07609/ORSE</t>
  </si>
  <si>
    <t xml:space="preserve">SABONETEIRA EM PLÁSTICO ABS, PARA SABONETE LÍQUIDO, DA JSN, REF 17 OU SIMILAR</t>
  </si>
  <si>
    <t xml:space="preserve">7.2.23</t>
  </si>
  <si>
    <t xml:space="preserve">C.M.</t>
  </si>
  <si>
    <t xml:space="preserve">KIT DE REPARO CAIXA ACOPLADA</t>
  </si>
  <si>
    <t xml:space="preserve">8.0</t>
  </si>
  <si>
    <t xml:space="preserve">LOUÇAS E METAIS</t>
  </si>
  <si>
    <t xml:space="preserve">8.1</t>
  </si>
  <si>
    <t xml:space="preserve">LOUÇAS</t>
  </si>
  <si>
    <t xml:space="preserve">8.1.1</t>
  </si>
  <si>
    <t xml:space="preserve">85333</t>
  </si>
  <si>
    <t xml:space="preserve">RETIRADA DE APARELHOS SANITARIOS</t>
  </si>
  <si>
    <t xml:space="preserve">8.1.2</t>
  </si>
  <si>
    <t xml:space="preserve">86888</t>
  </si>
  <si>
    <t xml:space="preserve">VASO SANITÁRIO SIFONADO COM CAIXA ACOPLADA LOUÇA BRANCA - FORNECIMENTO E INSTALAÇÃO. AF_12/2013</t>
  </si>
  <si>
    <t xml:space="preserve">8.1.3</t>
  </si>
  <si>
    <t xml:space="preserve">BACIA DE LOUÇA COM ABERTURA FRONTAL P/ PNE, CAIXA DE DESCARGA PVC EXTERNA COMPLETA 9L, ENGATE FLEXÍVEL, BOIA E SUPORTE DE FIXAÇÃO, BOLSA DE LIGAÇÃO E CONJUNTO PARA FIXAÇÃO DE CAIXA DE DESCARGA NA COR BRANCA</t>
  </si>
  <si>
    <t xml:space="preserve">8.1.4</t>
  </si>
  <si>
    <t xml:space="preserve">86943</t>
  </si>
  <si>
    <t xml:space="preserve">LAVATÓRIO LOUÇA BRANCA SUSPENSO, 29,5 X 39CM OU EQUIVALENTE, PADRÃO POPULAR, INCLUSO SIFÃO FLEXÍVEL EM PVC, VÁLVULA E ENGATE FLEXÍVEL 30CM EM PLÁSTICO E TORNEIRA CROMADA DE MESA, PADRÃO POPULAR - FORNECIMENTO E INSTALAÇÃO. AF_12/2013</t>
  </si>
  <si>
    <t xml:space="preserve">8.2</t>
  </si>
  <si>
    <t xml:space="preserve">METAIS</t>
  </si>
  <si>
    <t xml:space="preserve">8.2.1</t>
  </si>
  <si>
    <t xml:space="preserve">86912</t>
  </si>
  <si>
    <t xml:space="preserve">TORNEIRA CROMADA LONGA, DE PAREDE, 1/2" OU 3/4", PARA PIA DE COZINHA,PADRÃO MÉDIO - FORNECIMENTO E INSTALAÇÃO. AF_12/2013</t>
  </si>
  <si>
    <t xml:space="preserve">8.2.2</t>
  </si>
  <si>
    <t xml:space="preserve">86915</t>
  </si>
  <si>
    <t xml:space="preserve">TORNEIRA CROMADA DE MESA, 1/2" OU 3/4", PARA LAVATÓRIO, PADRÃO MÉDIO - FORNECIMENTO E INSTALAÇÃO. AF_12/2013</t>
  </si>
  <si>
    <t xml:space="preserve">8.2.3</t>
  </si>
  <si>
    <t xml:space="preserve">90831</t>
  </si>
  <si>
    <t xml:space="preserve">FECHADURA DE EMBUTIR PARA PORTA DE BANHEIRO, COMPLETA, ACABAMENTO PADRÃO MÉDIO, INCLUSO EXECUÇÃO DE FURO - FORNECIMENTO E INSTALAÇÃO</t>
  </si>
  <si>
    <t xml:space="preserve">8.2.4</t>
  </si>
  <si>
    <t xml:space="preserve">91306</t>
  </si>
  <si>
    <t xml:space="preserve">FECHADURA DE EMBUTIR PARA PORTAS INTERNAS, COMPLETA, ACABAMENTO PADRÃO MÉDIO, COM EXECUÇÃO DE FURO - FORNECIMENTO E INSTALAÇÃO</t>
  </si>
  <si>
    <t xml:space="preserve">COBERTURA</t>
  </si>
  <si>
    <t xml:space="preserve">9.1</t>
  </si>
  <si>
    <t xml:space="preserve">9.1.1</t>
  </si>
  <si>
    <t xml:space="preserve">REVISAO GERAL DE TELHADOS DE TELHAS CERAMICAS</t>
  </si>
  <si>
    <t xml:space="preserve">9.1.2</t>
  </si>
  <si>
    <t xml:space="preserve">RETIRADA DE TELHAS DE CERAMICAS OU DE VIDRO</t>
  </si>
  <si>
    <t xml:space="preserve">9.1.3</t>
  </si>
  <si>
    <t xml:space="preserve">RECOLOCACAO DE TELHAS CERAMICAS TIPO PLAN, CONSIDERANDO REAPROVEITAMENTO DE MATERIAL</t>
  </si>
  <si>
    <t xml:space="preserve">9.1.4</t>
  </si>
  <si>
    <t xml:space="preserve">40905</t>
  </si>
  <si>
    <t xml:space="preserve">VERNIZ SINTETICO EM MADEIRA, DUAS DEMAOS</t>
  </si>
  <si>
    <t xml:space="preserve">LIMPEZA E CARGAS MANUAIS</t>
  </si>
  <si>
    <t xml:space="preserve">10.1</t>
  </si>
  <si>
    <t xml:space="preserve">9537</t>
  </si>
  <si>
    <t xml:space="preserve">LIMPEZA FINAL DA OBRA</t>
  </si>
  <si>
    <t xml:space="preserve">10.2</t>
  </si>
  <si>
    <t xml:space="preserve">72897</t>
  </si>
  <si>
    <t xml:space="preserve">CARGA MANUAL DE ENTULHO EM CAMINHAO BASCULANTE 6 M3</t>
  </si>
  <si>
    <t xml:space="preserve">MOBILIZAÇÃO E DESMOBILIZAÇÃO</t>
  </si>
  <si>
    <t xml:space="preserve">11.1</t>
  </si>
  <si>
    <t xml:space="preserve">DESLOCAMENTOS MÉDIOS ACIMA DE 100KM (IDA E VOLTA) A PARTIR DO PÓLO SEDE DO LOTE</t>
  </si>
  <si>
    <t xml:space="preserve">KM</t>
  </si>
  <si>
    <t xml:space="preserve">TOTAL GERAL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</si>
</sst>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#,##0.00"/>
    <numFmt numFmtId="166" formatCode="@"/>
    <numFmt numFmtId="167" formatCode="0%"/>
    <numFmt numFmtId="168" formatCode="0.00%"/>
    <numFmt numFmtId="169" formatCode="0.00E+00"/>
    <numFmt numFmtId="170" formatCode="#,##0.00\ ;#,##0.00\ ;\-#\ ;@\ "/>
    <numFmt numFmtId="171" formatCode="&quot;R$ &quot;#,##0.00;[RED]&quot;-R$ &quot;#,##0.00"/>
    <numFmt numFmtId="172" formatCode="[$R$-416]#,##0.00\ ;\-[$R$-416]#,##0.00\ ;[$R$-416]\-#\ ;@\ "/>
  </numFmts>
  <fonts count="14">
    <font>
      <sz val="11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Ecofont Vera Sans"/>
      <family val="0"/>
      <charset val="1"/>
    </font>
    <font>
      <b val="true"/>
      <sz val="16"/>
      <color rgb="FF000000"/>
      <name val="Ecofont Vera Sans"/>
      <family val="0"/>
      <charset val="1"/>
    </font>
    <font>
      <b val="true"/>
      <sz val="12"/>
      <color rgb="FF000000"/>
      <name val="Ecofont Vera Sans"/>
      <family val="0"/>
      <charset val="1"/>
    </font>
    <font>
      <b val="true"/>
      <sz val="11"/>
      <color rgb="FF000000"/>
      <name val="Ecofont Vera Sans"/>
      <family val="0"/>
      <charset val="1"/>
    </font>
    <font>
      <sz val="12"/>
      <color rgb="FF000000"/>
      <name val="Ecofont Vera Sans"/>
      <family val="0"/>
      <charset val="1"/>
    </font>
    <font>
      <sz val="10"/>
      <color rgb="FF000000"/>
      <name val="Arial"/>
      <family val="2"/>
      <charset val="1"/>
    </font>
    <font>
      <b val="true"/>
      <sz val="8"/>
      <color rgb="FF000000"/>
      <name val="Ecofont Vera Sans"/>
      <family val="0"/>
      <charset val="1"/>
    </font>
    <font>
      <sz val="10"/>
      <color rgb="FF000000"/>
      <name val="Ecofont Vera Sans"/>
      <family val="0"/>
      <charset val="1"/>
    </font>
    <font>
      <sz val="8"/>
      <color rgb="FF000000"/>
      <name val="Ecofont Vera Sans"/>
      <family val="0"/>
      <charset val="1"/>
    </font>
    <font>
      <b val="true"/>
      <sz val="10"/>
      <color rgb="FF000000"/>
      <name val="Ecofont Vera Sans"/>
      <family val="0"/>
      <charset val="1"/>
    </font>
  </fonts>
  <fills count="8">
    <fill>
      <patternFill patternType="none"/>
    </fill>
    <fill>
      <patternFill patternType="gray125"/>
    </fill>
    <fill>
      <patternFill patternType="solid">
        <fgColor rgb="FF99CC00"/>
        <bgColor rgb="FFFFCC00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  <fill>
      <patternFill patternType="solid">
        <fgColor rgb="FFFFFFCC"/>
        <bgColor rgb="FFFFF2CC"/>
      </patternFill>
    </fill>
    <fill>
      <patternFill patternType="solid">
        <fgColor rgb="FFFFF2CC"/>
        <bgColor rgb="FFFFFFCC"/>
      </patternFill>
    </fill>
    <fill>
      <patternFill patternType="solid">
        <fgColor rgb="FFFFFF99"/>
        <bgColor rgb="FFFFFFCC"/>
      </patternFill>
    </fill>
  </fills>
  <borders count="9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70" fontId="9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67" fontId="9" fillId="0" borderId="0" applyFont="true" applyBorder="false" applyAlignment="true" applyProtection="false">
      <alignment horizontal="general" vertical="bottom" textRotation="0" wrapText="false" indent="0" shrinkToFit="false"/>
    </xf>
  </cellStyleXfs>
  <cellXfs count="8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6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6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6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8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8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8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6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6" fillId="0" borderId="5" xfId="19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6" fillId="2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2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2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6" fillId="2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6" fillId="2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2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6" fillId="2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6" fillId="2" borderId="7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3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6" fillId="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6" fillId="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8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8" fillId="4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4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8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8" fillId="4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8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3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6" fillId="3" borderId="7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6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5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6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6" fillId="5" borderId="7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1" fontId="6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8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8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0" borderId="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8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8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8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8" fillId="4" borderId="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1" fontId="8" fillId="4" borderId="7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1" fontId="8" fillId="0" borderId="7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6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8" fillId="0" borderId="7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8" fillId="0" borderId="7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8" fillId="4" borderId="7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6" fontId="8" fillId="4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8" fillId="0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8" fillId="0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1" fontId="6" fillId="6" borderId="7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8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4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4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8" fillId="2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2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8" fillId="2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6" fillId="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8" fillId="2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2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8" fillId="2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6" fillId="2" borderId="8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7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7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7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FFF2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http://187.17.2.135/orse/composicao.asp?font_sg_fonte=ORSE&amp;serv_nr_codigo=4324&amp;peri_nr_ano=2017&amp;peri_nr_mes=6&amp;peri_nr_ordem=1" TargetMode="External"/><Relationship Id="rId2" Type="http://schemas.openxmlformats.org/officeDocument/2006/relationships/hyperlink" Target="http://187.17.2.135/orse/composicao.asp?font_sg_fonte=ORSE&amp;serv_nr_codigo=4387&amp;peri_nr_ano=2017&amp;peri_nr_mes=6&amp;peri_nr_ordem=1" TargetMode="External"/><Relationship Id="rId3" Type="http://schemas.openxmlformats.org/officeDocument/2006/relationships/hyperlink" Target="http://187.17.2.135/orse/composicao.asp?font_sg_fonte=ORSE&amp;serv_nr_codigo=7609&amp;peri_nr_ano=2017&amp;peri_nr_mes=6&amp;peri_nr_ordem=1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2:J159"/>
  <sheetViews>
    <sheetView showFormulas="false" showGridLines="true" showRowColHeaders="true" showZeros="true" rightToLeft="false" tabSelected="true" showOutlineSymbols="true" defaultGridColor="true" view="pageBreakPreview" topLeftCell="A1" colorId="64" zoomScale="70" zoomScaleNormal="100" zoomScalePageLayoutView="70" workbookViewId="0">
      <selection pane="topLeft" activeCell="C25" activeCellId="0" sqref="C25"/>
    </sheetView>
  </sheetViews>
  <sheetFormatPr defaultColWidth="7.9921875" defaultRowHeight="14.25" zeroHeight="false" outlineLevelRow="0" outlineLevelCol="0"/>
  <cols>
    <col collapsed="false" customWidth="true" hidden="false" outlineLevel="0" max="1" min="1" style="1" width="12.5"/>
    <col collapsed="false" customWidth="true" hidden="false" outlineLevel="0" max="2" min="2" style="2" width="18.88"/>
    <col collapsed="false" customWidth="true" hidden="false" outlineLevel="0" max="3" min="3" style="2" width="100.13"/>
    <col collapsed="false" customWidth="true" hidden="false" outlineLevel="0" max="4" min="4" style="3" width="6.25"/>
    <col collapsed="false" customWidth="true" hidden="false" outlineLevel="0" max="5" min="5" style="3" width="10.75"/>
    <col collapsed="false" customWidth="true" hidden="false" outlineLevel="0" max="6" min="6" style="3" width="12.25"/>
    <col collapsed="false" customWidth="true" hidden="false" outlineLevel="0" max="7" min="7" style="3" width="14.37"/>
    <col collapsed="false" customWidth="true" hidden="false" outlineLevel="0" max="8" min="8" style="3" width="18.88"/>
    <col collapsed="false" customWidth="true" hidden="false" outlineLevel="0" max="9" min="9" style="2" width="15.25"/>
    <col collapsed="false" customWidth="true" hidden="false" outlineLevel="0" max="10" min="10" style="2" width="12.75"/>
    <col collapsed="false" customWidth="false" hidden="false" outlineLevel="0" max="1024" min="11" style="2" width="8"/>
  </cols>
  <sheetData>
    <row r="2" customFormat="false" ht="56.25" hidden="false" customHeight="true" outlineLevel="0" collapsed="false">
      <c r="A2" s="4" t="s">
        <v>0</v>
      </c>
      <c r="B2" s="4"/>
      <c r="C2" s="4"/>
      <c r="D2" s="4"/>
      <c r="E2" s="4"/>
      <c r="F2" s="4"/>
      <c r="G2" s="4"/>
      <c r="H2" s="4"/>
    </row>
    <row r="3" s="9" customFormat="true" ht="15.75" hidden="false" customHeight="false" outlineLevel="0" collapsed="false">
      <c r="A3" s="5" t="s">
        <v>1</v>
      </c>
      <c r="B3" s="6" t="s">
        <v>2</v>
      </c>
      <c r="C3" s="6"/>
      <c r="D3" s="7"/>
      <c r="E3" s="7"/>
      <c r="F3" s="7"/>
      <c r="G3" s="7"/>
      <c r="H3" s="8"/>
    </row>
    <row r="4" customFormat="false" ht="15" hidden="false" customHeight="false" outlineLevel="0" collapsed="false">
      <c r="A4" s="10" t="s">
        <v>3</v>
      </c>
      <c r="B4" s="11" t="s">
        <v>4</v>
      </c>
      <c r="C4" s="11"/>
      <c r="D4" s="12"/>
      <c r="E4" s="12"/>
      <c r="F4" s="12"/>
      <c r="G4" s="12"/>
      <c r="H4" s="13"/>
    </row>
    <row r="5" s="9" customFormat="true" ht="15.75" hidden="false" customHeight="false" outlineLevel="0" collapsed="false">
      <c r="A5" s="5" t="s">
        <v>1</v>
      </c>
      <c r="B5" s="6" t="s">
        <v>5</v>
      </c>
      <c r="C5" s="6"/>
      <c r="D5" s="7"/>
      <c r="E5" s="7"/>
      <c r="F5" s="7"/>
      <c r="G5" s="7"/>
      <c r="H5" s="8"/>
    </row>
    <row r="6" customFormat="false" ht="15" hidden="false" customHeight="false" outlineLevel="0" collapsed="false">
      <c r="A6" s="10" t="s">
        <v>3</v>
      </c>
      <c r="B6" s="11" t="s">
        <v>6</v>
      </c>
      <c r="C6" s="11"/>
      <c r="D6" s="12"/>
      <c r="E6" s="12"/>
      <c r="F6" s="12"/>
      <c r="G6" s="12"/>
      <c r="H6" s="13"/>
    </row>
    <row r="7" s="9" customFormat="true" ht="15.75" hidden="false" customHeight="false" outlineLevel="0" collapsed="false">
      <c r="A7" s="5" t="s">
        <v>1</v>
      </c>
      <c r="B7" s="6" t="s">
        <v>7</v>
      </c>
      <c r="C7" s="6"/>
      <c r="D7" s="7"/>
      <c r="E7" s="7"/>
      <c r="F7" s="7"/>
      <c r="G7" s="7"/>
      <c r="H7" s="8"/>
    </row>
    <row r="8" customFormat="false" ht="15" hidden="false" customHeight="false" outlineLevel="0" collapsed="false">
      <c r="A8" s="10" t="s">
        <v>3</v>
      </c>
      <c r="B8" s="11" t="s">
        <v>8</v>
      </c>
      <c r="C8" s="11"/>
      <c r="D8" s="12"/>
      <c r="E8" s="12"/>
      <c r="F8" s="12"/>
      <c r="G8" s="12"/>
      <c r="H8" s="13"/>
    </row>
    <row r="9" s="9" customFormat="true" ht="15.75" hidden="false" customHeight="false" outlineLevel="0" collapsed="false">
      <c r="A9" s="5" t="s">
        <v>1</v>
      </c>
      <c r="B9" s="6" t="s">
        <v>9</v>
      </c>
      <c r="C9" s="6"/>
      <c r="D9" s="7"/>
      <c r="E9" s="7"/>
      <c r="F9" s="7"/>
      <c r="G9" s="7"/>
      <c r="H9" s="8"/>
    </row>
    <row r="10" customFormat="false" ht="15" hidden="false" customHeight="false" outlineLevel="0" collapsed="false">
      <c r="A10" s="10" t="s">
        <v>3</v>
      </c>
      <c r="B10" s="11" t="s">
        <v>10</v>
      </c>
      <c r="C10" s="11"/>
      <c r="D10" s="12"/>
      <c r="E10" s="12"/>
      <c r="F10" s="12"/>
      <c r="G10" s="12"/>
      <c r="H10" s="13"/>
    </row>
    <row r="11" s="9" customFormat="true" ht="15.75" hidden="false" customHeight="false" outlineLevel="0" collapsed="false">
      <c r="A11" s="5" t="s">
        <v>1</v>
      </c>
      <c r="B11" s="6" t="s">
        <v>11</v>
      </c>
      <c r="C11" s="6"/>
      <c r="D11" s="7"/>
      <c r="E11" s="7"/>
      <c r="F11" s="7"/>
      <c r="G11" s="7"/>
      <c r="H11" s="8"/>
    </row>
    <row r="12" customFormat="false" ht="15" hidden="false" customHeight="false" outlineLevel="0" collapsed="false">
      <c r="A12" s="10" t="s">
        <v>3</v>
      </c>
      <c r="B12" s="11" t="s">
        <v>12</v>
      </c>
      <c r="C12" s="11"/>
      <c r="D12" s="12"/>
      <c r="E12" s="12"/>
      <c r="F12" s="12"/>
      <c r="G12" s="12"/>
      <c r="H12" s="13"/>
    </row>
    <row r="13" s="9" customFormat="true" ht="15.75" hidden="false" customHeight="false" outlineLevel="0" collapsed="false">
      <c r="A13" s="5" t="s">
        <v>1</v>
      </c>
      <c r="B13" s="6" t="s">
        <v>13</v>
      </c>
      <c r="C13" s="6"/>
      <c r="D13" s="7"/>
      <c r="E13" s="7"/>
      <c r="F13" s="7"/>
      <c r="G13" s="7"/>
      <c r="H13" s="8"/>
    </row>
    <row r="14" customFormat="false" ht="15" hidden="false" customHeight="false" outlineLevel="0" collapsed="false">
      <c r="A14" s="10" t="s">
        <v>3</v>
      </c>
      <c r="B14" s="11" t="s">
        <v>14</v>
      </c>
      <c r="C14" s="11"/>
      <c r="D14" s="12"/>
      <c r="E14" s="12"/>
      <c r="F14" s="12"/>
      <c r="G14" s="12"/>
      <c r="H14" s="13"/>
    </row>
    <row r="15" s="9" customFormat="true" ht="15.75" hidden="false" customHeight="false" outlineLevel="0" collapsed="false">
      <c r="A15" s="5" t="s">
        <v>1</v>
      </c>
      <c r="B15" s="6" t="s">
        <v>15</v>
      </c>
      <c r="C15" s="6"/>
      <c r="D15" s="7"/>
      <c r="E15" s="7"/>
      <c r="F15" s="7"/>
      <c r="G15" s="7"/>
      <c r="H15" s="8"/>
    </row>
    <row r="16" customFormat="false" ht="15" hidden="false" customHeight="false" outlineLevel="0" collapsed="false">
      <c r="A16" s="10" t="s">
        <v>3</v>
      </c>
      <c r="B16" s="11" t="s">
        <v>16</v>
      </c>
      <c r="C16" s="11"/>
      <c r="D16" s="12"/>
      <c r="E16" s="12"/>
      <c r="F16" s="12"/>
      <c r="G16" s="12"/>
      <c r="H16" s="13"/>
    </row>
    <row r="17" s="9" customFormat="true" ht="15.75" hidden="false" customHeight="false" outlineLevel="0" collapsed="false">
      <c r="A17" s="5" t="s">
        <v>1</v>
      </c>
      <c r="B17" s="6" t="s">
        <v>17</v>
      </c>
      <c r="C17" s="6"/>
      <c r="D17" s="7"/>
      <c r="E17" s="7"/>
      <c r="F17" s="7"/>
      <c r="G17" s="7"/>
      <c r="H17" s="14"/>
    </row>
    <row r="18" customFormat="false" ht="15" hidden="false" customHeight="false" outlineLevel="0" collapsed="false">
      <c r="A18" s="10" t="s">
        <v>3</v>
      </c>
      <c r="B18" s="11" t="s">
        <v>18</v>
      </c>
      <c r="C18" s="11"/>
      <c r="D18" s="12"/>
      <c r="E18" s="12"/>
      <c r="F18" s="12"/>
      <c r="G18" s="12"/>
      <c r="H18" s="13"/>
    </row>
    <row r="19" customFormat="false" ht="15.75" hidden="false" customHeight="false" outlineLevel="0" collapsed="false">
      <c r="A19" s="15"/>
      <c r="B19" s="7"/>
      <c r="C19" s="7"/>
      <c r="D19" s="7"/>
      <c r="E19" s="7"/>
      <c r="F19" s="7"/>
      <c r="G19" s="7"/>
      <c r="H19" s="8" t="s">
        <v>19</v>
      </c>
    </row>
    <row r="20" customFormat="false" ht="15.75" hidden="false" customHeight="false" outlineLevel="0" collapsed="false">
      <c r="A20" s="16" t="s">
        <v>20</v>
      </c>
      <c r="B20" s="16"/>
      <c r="C20" s="16"/>
      <c r="D20" s="16"/>
      <c r="E20" s="16"/>
      <c r="F20" s="16"/>
      <c r="G20" s="16"/>
      <c r="H20" s="17" t="n">
        <v>0.2247</v>
      </c>
    </row>
    <row r="21" customFormat="false" ht="47.25" hidden="false" customHeight="false" outlineLevel="0" collapsed="false">
      <c r="A21" s="18" t="s">
        <v>21</v>
      </c>
      <c r="B21" s="19" t="s">
        <v>22</v>
      </c>
      <c r="C21" s="20" t="s">
        <v>23</v>
      </c>
      <c r="D21" s="20" t="s">
        <v>24</v>
      </c>
      <c r="E21" s="21" t="s">
        <v>25</v>
      </c>
      <c r="F21" s="20" t="s">
        <v>26</v>
      </c>
      <c r="G21" s="20" t="s">
        <v>27</v>
      </c>
      <c r="H21" s="19" t="s">
        <v>28</v>
      </c>
      <c r="I21" s="22"/>
      <c r="J21" s="22"/>
    </row>
    <row r="22" customFormat="false" ht="15.75" hidden="false" customHeight="false" outlineLevel="0" collapsed="false">
      <c r="A22" s="23"/>
      <c r="B22" s="24"/>
      <c r="C22" s="24"/>
      <c r="D22" s="24"/>
      <c r="E22" s="25" t="s">
        <v>29</v>
      </c>
      <c r="F22" s="25"/>
      <c r="G22" s="25"/>
      <c r="H22" s="26" t="n">
        <f aca="false">SUM(H23,H25,H53,H59,H73,H101,H105,H133,H144,H150,H154)</f>
        <v>411213.84563482</v>
      </c>
      <c r="I22" s="27"/>
      <c r="J22" s="27"/>
    </row>
    <row r="23" customFormat="false" ht="15.75" hidden="false" customHeight="false" outlineLevel="0" collapsed="false">
      <c r="A23" s="28" t="s">
        <v>30</v>
      </c>
      <c r="B23" s="29" t="s">
        <v>31</v>
      </c>
      <c r="C23" s="29"/>
      <c r="D23" s="29"/>
      <c r="E23" s="30"/>
      <c r="F23" s="31"/>
      <c r="G23" s="31" t="n">
        <f aca="false">SUM(G24:G24)</f>
        <v>1871.52</v>
      </c>
      <c r="H23" s="31" t="n">
        <f aca="false">G23*(1+$H$20)</f>
        <v>2292.050544</v>
      </c>
    </row>
    <row r="24" customFormat="false" ht="15" hidden="false" customHeight="false" outlineLevel="0" collapsed="false">
      <c r="A24" s="32" t="s">
        <v>32</v>
      </c>
      <c r="B24" s="33" t="s">
        <v>33</v>
      </c>
      <c r="C24" s="34" t="s">
        <v>34</v>
      </c>
      <c r="D24" s="35" t="s">
        <v>24</v>
      </c>
      <c r="E24" s="35" t="n">
        <v>8</v>
      </c>
      <c r="F24" s="36" t="n">
        <v>233.94</v>
      </c>
      <c r="G24" s="37" t="n">
        <f aca="false">E24*F24</f>
        <v>1871.52</v>
      </c>
      <c r="H24" s="37" t="n">
        <f aca="false">G24*(1+$H$20)</f>
        <v>2292.050544</v>
      </c>
    </row>
    <row r="25" customFormat="false" ht="15.75" hidden="false" customHeight="false" outlineLevel="0" collapsed="false">
      <c r="A25" s="28" t="s">
        <v>35</v>
      </c>
      <c r="B25" s="38" t="s">
        <v>36</v>
      </c>
      <c r="C25" s="38"/>
      <c r="D25" s="38"/>
      <c r="E25" s="30"/>
      <c r="F25" s="39"/>
      <c r="G25" s="31" t="n">
        <f aca="false">SUM(G26,G38)</f>
        <v>117544.2346</v>
      </c>
      <c r="H25" s="31" t="n">
        <f aca="false">G25*(1+$H$20)</f>
        <v>143956.42411462</v>
      </c>
    </row>
    <row r="26" customFormat="false" ht="15.75" hidden="false" customHeight="false" outlineLevel="0" collapsed="false">
      <c r="A26" s="40" t="s">
        <v>37</v>
      </c>
      <c r="B26" s="41" t="s">
        <v>38</v>
      </c>
      <c r="C26" s="41"/>
      <c r="D26" s="41"/>
      <c r="E26" s="42"/>
      <c r="F26" s="43"/>
      <c r="G26" s="44" t="n">
        <f aca="false">SUM(G27:G37)</f>
        <v>29331.8802</v>
      </c>
      <c r="H26" s="44" t="n">
        <f aca="false">G26*(1+$H$20)</f>
        <v>35922.75368094</v>
      </c>
    </row>
    <row r="27" customFormat="false" ht="15" hidden="false" customHeight="false" outlineLevel="0" collapsed="false">
      <c r="A27" s="45" t="s">
        <v>39</v>
      </c>
      <c r="B27" s="46" t="s">
        <v>40</v>
      </c>
      <c r="C27" s="47" t="s">
        <v>41</v>
      </c>
      <c r="D27" s="48" t="s">
        <v>42</v>
      </c>
      <c r="E27" s="48" t="n">
        <v>660.9</v>
      </c>
      <c r="F27" s="49" t="n">
        <v>13.83</v>
      </c>
      <c r="G27" s="50" t="n">
        <f aca="false">E27*F27</f>
        <v>9140.247</v>
      </c>
      <c r="H27" s="37" t="n">
        <f aca="false">G27*(1+$H$20)</f>
        <v>11194.0605009</v>
      </c>
    </row>
    <row r="28" customFormat="false" ht="30" hidden="false" customHeight="false" outlineLevel="0" collapsed="false">
      <c r="A28" s="32" t="s">
        <v>43</v>
      </c>
      <c r="B28" s="33" t="s">
        <v>44</v>
      </c>
      <c r="C28" s="51" t="s">
        <v>45</v>
      </c>
      <c r="D28" s="35" t="s">
        <v>42</v>
      </c>
      <c r="E28" s="35" t="n">
        <v>148.53</v>
      </c>
      <c r="F28" s="52" t="n">
        <v>3.69</v>
      </c>
      <c r="G28" s="37" t="n">
        <f aca="false">E28*F28</f>
        <v>548.0757</v>
      </c>
      <c r="H28" s="37" t="n">
        <f aca="false">G28*(1+$H$20)</f>
        <v>671.22830979</v>
      </c>
    </row>
    <row r="29" customFormat="false" ht="30" hidden="false" customHeight="false" outlineLevel="0" collapsed="false">
      <c r="A29" s="32" t="s">
        <v>46</v>
      </c>
      <c r="B29" s="33" t="s">
        <v>44</v>
      </c>
      <c r="C29" s="51" t="s">
        <v>47</v>
      </c>
      <c r="D29" s="35" t="s">
        <v>42</v>
      </c>
      <c r="E29" s="35" t="n">
        <v>134.11</v>
      </c>
      <c r="F29" s="52" t="n">
        <v>5.2</v>
      </c>
      <c r="G29" s="37" t="n">
        <f aca="false">E29*F29</f>
        <v>697.372</v>
      </c>
      <c r="H29" s="37" t="n">
        <f aca="false">G29*(1+$H$20)</f>
        <v>854.0714884</v>
      </c>
    </row>
    <row r="30" customFormat="false" ht="30" hidden="false" customHeight="false" outlineLevel="0" collapsed="false">
      <c r="A30" s="45" t="s">
        <v>48</v>
      </c>
      <c r="B30" s="46" t="s">
        <v>49</v>
      </c>
      <c r="C30" s="47" t="s">
        <v>50</v>
      </c>
      <c r="D30" s="48" t="s">
        <v>42</v>
      </c>
      <c r="E30" s="48" t="n">
        <v>134.11</v>
      </c>
      <c r="F30" s="49" t="n">
        <v>54.88</v>
      </c>
      <c r="G30" s="50" t="n">
        <f aca="false">E30*F30</f>
        <v>7359.9568</v>
      </c>
      <c r="H30" s="37" t="n">
        <f aca="false">G30*(1+$H$20)</f>
        <v>9013.73909296</v>
      </c>
    </row>
    <row r="31" customFormat="false" ht="30" hidden="false" customHeight="false" outlineLevel="0" collapsed="false">
      <c r="A31" s="45" t="s">
        <v>51</v>
      </c>
      <c r="B31" s="46" t="s">
        <v>52</v>
      </c>
      <c r="C31" s="47" t="s">
        <v>53</v>
      </c>
      <c r="D31" s="48" t="s">
        <v>42</v>
      </c>
      <c r="E31" s="48" t="n">
        <v>134.11</v>
      </c>
      <c r="F31" s="49" t="n">
        <v>21.39</v>
      </c>
      <c r="G31" s="50" t="n">
        <f aca="false">F31*E31</f>
        <v>2868.6129</v>
      </c>
      <c r="H31" s="37" t="n">
        <f aca="false">G31*(1+$H$20)</f>
        <v>3513.19021863</v>
      </c>
    </row>
    <row r="32" customFormat="false" ht="15" hidden="false" customHeight="false" outlineLevel="0" collapsed="false">
      <c r="A32" s="45" t="s">
        <v>54</v>
      </c>
      <c r="B32" s="46" t="s">
        <v>55</v>
      </c>
      <c r="C32" s="47" t="s">
        <v>56</v>
      </c>
      <c r="D32" s="48" t="s">
        <v>42</v>
      </c>
      <c r="E32" s="48" t="n">
        <v>89.11</v>
      </c>
      <c r="F32" s="49" t="n">
        <v>11.14</v>
      </c>
      <c r="G32" s="50" t="n">
        <f aca="false">F32*E32</f>
        <v>992.6854</v>
      </c>
      <c r="H32" s="37" t="n">
        <f aca="false">G32*(1+$H$20)</f>
        <v>1215.74180938</v>
      </c>
    </row>
    <row r="33" customFormat="false" ht="15" hidden="false" customHeight="false" outlineLevel="0" collapsed="false">
      <c r="A33" s="45" t="s">
        <v>57</v>
      </c>
      <c r="B33" s="46" t="s">
        <v>58</v>
      </c>
      <c r="C33" s="47" t="s">
        <v>59</v>
      </c>
      <c r="D33" s="48" t="s">
        <v>60</v>
      </c>
      <c r="E33" s="48" t="n">
        <v>16</v>
      </c>
      <c r="F33" s="50" t="n">
        <v>176.68</v>
      </c>
      <c r="G33" s="50" t="n">
        <f aca="false">F33*E33</f>
        <v>2826.88</v>
      </c>
      <c r="H33" s="37" t="n">
        <f aca="false">G33*(1+$H$20)</f>
        <v>3462.079936</v>
      </c>
    </row>
    <row r="34" customFormat="false" ht="30" hidden="false" customHeight="false" outlineLevel="0" collapsed="false">
      <c r="A34" s="45" t="s">
        <v>61</v>
      </c>
      <c r="B34" s="33" t="s">
        <v>44</v>
      </c>
      <c r="C34" s="47" t="s">
        <v>62</v>
      </c>
      <c r="D34" s="48" t="s">
        <v>60</v>
      </c>
      <c r="E34" s="48" t="n">
        <v>16</v>
      </c>
      <c r="F34" s="53" t="n">
        <v>11.21</v>
      </c>
      <c r="G34" s="50" t="n">
        <f aca="false">E34*F34</f>
        <v>179.36</v>
      </c>
      <c r="H34" s="37" t="n">
        <f aca="false">G34*(1+$H$20)</f>
        <v>219.662192</v>
      </c>
    </row>
    <row r="35" customFormat="false" ht="30" hidden="false" customHeight="false" outlineLevel="0" collapsed="false">
      <c r="A35" s="45" t="s">
        <v>63</v>
      </c>
      <c r="B35" s="46" t="s">
        <v>64</v>
      </c>
      <c r="C35" s="47" t="s">
        <v>65</v>
      </c>
      <c r="D35" s="48" t="s">
        <v>66</v>
      </c>
      <c r="E35" s="48" t="n">
        <v>152.82</v>
      </c>
      <c r="F35" s="49" t="n">
        <v>7.22</v>
      </c>
      <c r="G35" s="50" t="n">
        <f aca="false">E35*F35</f>
        <v>1103.3604</v>
      </c>
      <c r="H35" s="37" t="n">
        <f aca="false">G35*(1+$H$20)</f>
        <v>1351.28548188</v>
      </c>
    </row>
    <row r="36" customFormat="false" ht="15" hidden="false" customHeight="false" outlineLevel="0" collapsed="false">
      <c r="A36" s="45" t="s">
        <v>67</v>
      </c>
      <c r="B36" s="46" t="s">
        <v>68</v>
      </c>
      <c r="C36" s="47" t="s">
        <v>69</v>
      </c>
      <c r="D36" s="48" t="s">
        <v>66</v>
      </c>
      <c r="E36" s="48" t="n">
        <v>31.5</v>
      </c>
      <c r="F36" s="49" t="n">
        <v>65.02</v>
      </c>
      <c r="G36" s="50" t="n">
        <f aca="false">E36*F36</f>
        <v>2048.13</v>
      </c>
      <c r="H36" s="37" t="n">
        <f aca="false">G36*(1+$H$20)</f>
        <v>2508.344811</v>
      </c>
    </row>
    <row r="37" customFormat="false" ht="30" hidden="false" customHeight="false" outlineLevel="0" collapsed="false">
      <c r="A37" s="45" t="s">
        <v>70</v>
      </c>
      <c r="B37" s="46" t="s">
        <v>71</v>
      </c>
      <c r="C37" s="47" t="s">
        <v>72</v>
      </c>
      <c r="D37" s="48" t="s">
        <v>66</v>
      </c>
      <c r="E37" s="48" t="n">
        <v>80</v>
      </c>
      <c r="F37" s="49" t="n">
        <v>19.59</v>
      </c>
      <c r="G37" s="50" t="n">
        <f aca="false">E37*F37</f>
        <v>1567.2</v>
      </c>
      <c r="H37" s="37" t="n">
        <f aca="false">G37*(1+$H$20)</f>
        <v>1919.34984</v>
      </c>
    </row>
    <row r="38" customFormat="false" ht="15.75" hidden="false" customHeight="false" outlineLevel="0" collapsed="false">
      <c r="A38" s="40" t="s">
        <v>73</v>
      </c>
      <c r="B38" s="54" t="s">
        <v>74</v>
      </c>
      <c r="C38" s="54"/>
      <c r="D38" s="54"/>
      <c r="E38" s="42"/>
      <c r="F38" s="43"/>
      <c r="G38" s="44" t="n">
        <f aca="false">SUM(G39:G52)</f>
        <v>88212.3544</v>
      </c>
      <c r="H38" s="44" t="n">
        <f aca="false">G38*(1+$H$20)</f>
        <v>108033.67043368</v>
      </c>
    </row>
    <row r="39" customFormat="false" ht="15" hidden="false" customHeight="false" outlineLevel="0" collapsed="false">
      <c r="A39" s="45" t="s">
        <v>75</v>
      </c>
      <c r="B39" s="46" t="s">
        <v>76</v>
      </c>
      <c r="C39" s="47" t="s">
        <v>77</v>
      </c>
      <c r="D39" s="48" t="s">
        <v>60</v>
      </c>
      <c r="E39" s="55" t="n">
        <v>20.95</v>
      </c>
      <c r="F39" s="49" t="n">
        <v>37.6</v>
      </c>
      <c r="G39" s="50" t="n">
        <f aca="false">E39*F39</f>
        <v>787.72</v>
      </c>
      <c r="H39" s="50" t="n">
        <f aca="false">G39*(1+$H$20)</f>
        <v>964.720684</v>
      </c>
    </row>
    <row r="40" customFormat="false" ht="15" hidden="false" customHeight="false" outlineLevel="0" collapsed="false">
      <c r="A40" s="45" t="s">
        <v>78</v>
      </c>
      <c r="B40" s="46" t="s">
        <v>79</v>
      </c>
      <c r="C40" s="47" t="s">
        <v>80</v>
      </c>
      <c r="D40" s="48" t="s">
        <v>42</v>
      </c>
      <c r="E40" s="55" t="n">
        <v>550.85</v>
      </c>
      <c r="F40" s="49" t="n">
        <v>7.52</v>
      </c>
      <c r="G40" s="50" t="n">
        <f aca="false">E40*F40</f>
        <v>4142.392</v>
      </c>
      <c r="H40" s="50" t="n">
        <f aca="false">G40*(1+$H$20)</f>
        <v>5073.1874824</v>
      </c>
    </row>
    <row r="41" customFormat="false" ht="45" hidden="false" customHeight="false" outlineLevel="0" collapsed="false">
      <c r="A41" s="45" t="s">
        <v>81</v>
      </c>
      <c r="B41" s="33" t="s">
        <v>82</v>
      </c>
      <c r="C41" s="51" t="s">
        <v>83</v>
      </c>
      <c r="D41" s="48" t="s">
        <v>42</v>
      </c>
      <c r="E41" s="55" t="n">
        <v>141.07</v>
      </c>
      <c r="F41" s="49" t="n">
        <v>52.1</v>
      </c>
      <c r="G41" s="50" t="n">
        <f aca="false">E41*F41</f>
        <v>7349.747</v>
      </c>
      <c r="H41" s="50" t="n">
        <f aca="false">G41*(1+$H$20)</f>
        <v>9001.2351509</v>
      </c>
    </row>
    <row r="42" customFormat="false" ht="45" hidden="false" customHeight="false" outlineLevel="0" collapsed="false">
      <c r="A42" s="45" t="s">
        <v>84</v>
      </c>
      <c r="B42" s="46" t="s">
        <v>85</v>
      </c>
      <c r="C42" s="47" t="s">
        <v>86</v>
      </c>
      <c r="D42" s="48" t="s">
        <v>42</v>
      </c>
      <c r="E42" s="55" t="n">
        <v>282.15</v>
      </c>
      <c r="F42" s="49" t="n">
        <v>3.46</v>
      </c>
      <c r="G42" s="50" t="n">
        <f aca="false">E42*F42</f>
        <v>976.239</v>
      </c>
      <c r="H42" s="50" t="n">
        <f aca="false">G42*(1+$H$20)</f>
        <v>1195.5999033</v>
      </c>
    </row>
    <row r="43" customFormat="false" ht="60" hidden="false" customHeight="false" outlineLevel="0" collapsed="false">
      <c r="A43" s="45" t="s">
        <v>87</v>
      </c>
      <c r="B43" s="46" t="s">
        <v>88</v>
      </c>
      <c r="C43" s="56" t="s">
        <v>89</v>
      </c>
      <c r="D43" s="48" t="s">
        <v>42</v>
      </c>
      <c r="E43" s="55" t="n">
        <v>282.15</v>
      </c>
      <c r="F43" s="49" t="n">
        <v>30.08</v>
      </c>
      <c r="G43" s="50" t="n">
        <f aca="false">E43*F43</f>
        <v>8487.072</v>
      </c>
      <c r="H43" s="50" t="n">
        <f aca="false">G43*(1+$H$20)</f>
        <v>10394.1170784</v>
      </c>
    </row>
    <row r="44" customFormat="false" ht="15" hidden="false" customHeight="false" outlineLevel="0" collapsed="false">
      <c r="A44" s="45" t="s">
        <v>90</v>
      </c>
      <c r="B44" s="33" t="s">
        <v>91</v>
      </c>
      <c r="C44" s="51" t="s">
        <v>92</v>
      </c>
      <c r="D44" s="48" t="s">
        <v>42</v>
      </c>
      <c r="E44" s="55" t="n">
        <v>244.15</v>
      </c>
      <c r="F44" s="49" t="n">
        <v>1.94</v>
      </c>
      <c r="G44" s="50" t="n">
        <f aca="false">E44*F44</f>
        <v>473.651</v>
      </c>
      <c r="H44" s="50" t="n">
        <f aca="false">G44*(1+$H$20)</f>
        <v>580.0803797</v>
      </c>
    </row>
    <row r="45" customFormat="false" ht="15" hidden="false" customHeight="false" outlineLevel="0" collapsed="false">
      <c r="A45" s="45" t="s">
        <v>93</v>
      </c>
      <c r="B45" s="46" t="s">
        <v>94</v>
      </c>
      <c r="C45" s="47" t="s">
        <v>95</v>
      </c>
      <c r="D45" s="48" t="s">
        <v>42</v>
      </c>
      <c r="E45" s="55" t="n">
        <v>805.24</v>
      </c>
      <c r="F45" s="49" t="n">
        <v>11.99</v>
      </c>
      <c r="G45" s="50" t="n">
        <f aca="false">E45*F45</f>
        <v>9654.8276</v>
      </c>
      <c r="H45" s="50" t="n">
        <f aca="false">G45*(1+$H$20)</f>
        <v>11824.26736172</v>
      </c>
    </row>
    <row r="46" customFormat="false" ht="15" hidden="false" customHeight="false" outlineLevel="0" collapsed="false">
      <c r="A46" s="45" t="s">
        <v>96</v>
      </c>
      <c r="B46" s="46" t="s">
        <v>97</v>
      </c>
      <c r="C46" s="47" t="s">
        <v>98</v>
      </c>
      <c r="D46" s="48" t="s">
        <v>42</v>
      </c>
      <c r="E46" s="55" t="n">
        <v>2714.37</v>
      </c>
      <c r="F46" s="49" t="n">
        <v>11.54</v>
      </c>
      <c r="G46" s="50" t="n">
        <f aca="false">E46*F46</f>
        <v>31323.8298</v>
      </c>
      <c r="H46" s="50" t="n">
        <f aca="false">G46*(1+$H$20)</f>
        <v>38362.29435606</v>
      </c>
    </row>
    <row r="47" customFormat="false" ht="30" hidden="false" customHeight="false" outlineLevel="0" collapsed="false">
      <c r="A47" s="45" t="s">
        <v>99</v>
      </c>
      <c r="B47" s="46" t="s">
        <v>100</v>
      </c>
      <c r="C47" s="47" t="s">
        <v>101</v>
      </c>
      <c r="D47" s="48" t="s">
        <v>42</v>
      </c>
      <c r="E47" s="55" t="n">
        <v>138.5</v>
      </c>
      <c r="F47" s="49" t="n">
        <v>15.98</v>
      </c>
      <c r="G47" s="50" t="n">
        <f aca="false">E47*F47</f>
        <v>2213.23</v>
      </c>
      <c r="H47" s="50" t="n">
        <f aca="false">G47*(1+$H$20)</f>
        <v>2710.542781</v>
      </c>
    </row>
    <row r="48" customFormat="false" ht="15" hidden="false" customHeight="false" outlineLevel="0" collapsed="false">
      <c r="A48" s="45" t="s">
        <v>102</v>
      </c>
      <c r="B48" s="46" t="s">
        <v>103</v>
      </c>
      <c r="C48" s="47" t="s">
        <v>104</v>
      </c>
      <c r="D48" s="48" t="s">
        <v>42</v>
      </c>
      <c r="E48" s="55" t="n">
        <v>709.3</v>
      </c>
      <c r="F48" s="49" t="n">
        <v>13.04</v>
      </c>
      <c r="G48" s="50" t="n">
        <f aca="false">E48*F48</f>
        <v>9249.272</v>
      </c>
      <c r="H48" s="50" t="n">
        <f aca="false">G48*(1+$H$20)</f>
        <v>11327.5834184</v>
      </c>
      <c r="I48" s="57"/>
    </row>
    <row r="49" customFormat="false" ht="15" hidden="false" customHeight="false" outlineLevel="0" collapsed="false">
      <c r="A49" s="45" t="s">
        <v>105</v>
      </c>
      <c r="B49" s="33" t="s">
        <v>106</v>
      </c>
      <c r="C49" s="47" t="s">
        <v>107</v>
      </c>
      <c r="D49" s="48" t="s">
        <v>42</v>
      </c>
      <c r="E49" s="55" t="n">
        <v>836</v>
      </c>
      <c r="F49" s="49" t="n">
        <v>6.99</v>
      </c>
      <c r="G49" s="50" t="n">
        <f aca="false">E49*F49</f>
        <v>5843.64</v>
      </c>
      <c r="H49" s="50" t="n">
        <f aca="false">G49*(1+$H$20)</f>
        <v>7156.705908</v>
      </c>
    </row>
    <row r="50" customFormat="false" ht="30" hidden="false" customHeight="false" outlineLevel="0" collapsed="false">
      <c r="A50" s="32" t="s">
        <v>108</v>
      </c>
      <c r="B50" s="33" t="s">
        <v>44</v>
      </c>
      <c r="C50" s="51" t="s">
        <v>109</v>
      </c>
      <c r="D50" s="35" t="s">
        <v>42</v>
      </c>
      <c r="E50" s="58" t="n">
        <v>61.4</v>
      </c>
      <c r="F50" s="52" t="n">
        <v>12</v>
      </c>
      <c r="G50" s="37" t="n">
        <f aca="false">E50*F50</f>
        <v>736.8</v>
      </c>
      <c r="H50" s="50" t="n">
        <f aca="false">G50*(1+$H$20)</f>
        <v>902.35896</v>
      </c>
    </row>
    <row r="51" customFormat="false" ht="45" hidden="false" customHeight="false" outlineLevel="0" collapsed="false">
      <c r="A51" s="45" t="s">
        <v>110</v>
      </c>
      <c r="B51" s="33" t="s">
        <v>111</v>
      </c>
      <c r="C51" s="59" t="s">
        <v>112</v>
      </c>
      <c r="D51" s="48" t="s">
        <v>42</v>
      </c>
      <c r="E51" s="55" t="n">
        <v>61.4</v>
      </c>
      <c r="F51" s="49" t="n">
        <v>63.81</v>
      </c>
      <c r="G51" s="50" t="n">
        <f aca="false">E51*F51</f>
        <v>3917.934</v>
      </c>
      <c r="H51" s="50" t="n">
        <f aca="false">G51*(1+$H$20)</f>
        <v>4798.2937698</v>
      </c>
    </row>
    <row r="52" customFormat="false" ht="30" hidden="false" customHeight="false" outlineLevel="0" collapsed="false">
      <c r="A52" s="45" t="s">
        <v>113</v>
      </c>
      <c r="B52" s="33" t="s">
        <v>114</v>
      </c>
      <c r="C52" s="60" t="s">
        <v>115</v>
      </c>
      <c r="D52" s="48" t="s">
        <v>66</v>
      </c>
      <c r="E52" s="55" t="n">
        <v>320</v>
      </c>
      <c r="F52" s="49" t="n">
        <v>9.55</v>
      </c>
      <c r="G52" s="50" t="n">
        <f aca="false">E52*F52</f>
        <v>3056</v>
      </c>
      <c r="H52" s="50" t="n">
        <f aca="false">G52*(1+$H$20)</f>
        <v>3742.6832</v>
      </c>
    </row>
    <row r="53" customFormat="false" ht="15.75" hidden="false" customHeight="false" outlineLevel="0" collapsed="false">
      <c r="A53" s="28" t="s">
        <v>116</v>
      </c>
      <c r="B53" s="38" t="s">
        <v>117</v>
      </c>
      <c r="C53" s="38"/>
      <c r="D53" s="38"/>
      <c r="E53" s="30"/>
      <c r="F53" s="39"/>
      <c r="G53" s="31" t="n">
        <f aca="false">SUM(G54)</f>
        <v>4753.9646</v>
      </c>
      <c r="H53" s="31" t="n">
        <f aca="false">G53*(1+$H$20)</f>
        <v>5822.18044562</v>
      </c>
    </row>
    <row r="54" customFormat="false" ht="15.75" hidden="false" customHeight="false" outlineLevel="0" collapsed="false">
      <c r="A54" s="40" t="s">
        <v>118</v>
      </c>
      <c r="B54" s="54" t="s">
        <v>117</v>
      </c>
      <c r="C54" s="54"/>
      <c r="D54" s="54"/>
      <c r="E54" s="42"/>
      <c r="F54" s="43"/>
      <c r="G54" s="44" t="n">
        <f aca="false">SUM(G55:G58)</f>
        <v>4753.9646</v>
      </c>
      <c r="H54" s="44" t="n">
        <f aca="false">G54*(1+$H$20)</f>
        <v>5822.18044562</v>
      </c>
    </row>
    <row r="55" s="62" customFormat="true" ht="15" hidden="false" customHeight="false" outlineLevel="0" collapsed="false">
      <c r="A55" s="61" t="s">
        <v>119</v>
      </c>
      <c r="B55" s="46" t="s">
        <v>120</v>
      </c>
      <c r="C55" s="47" t="s">
        <v>121</v>
      </c>
      <c r="D55" s="48" t="s">
        <v>42</v>
      </c>
      <c r="E55" s="48" t="n">
        <v>25.06</v>
      </c>
      <c r="F55" s="49" t="n">
        <v>21.46</v>
      </c>
      <c r="G55" s="50" t="n">
        <f aca="false">E55*F55</f>
        <v>537.7876</v>
      </c>
      <c r="H55" s="50" t="n">
        <f aca="false">G55*(1+$H$20)</f>
        <v>658.62847372</v>
      </c>
    </row>
    <row r="56" s="62" customFormat="true" ht="15" hidden="false" customHeight="false" outlineLevel="0" collapsed="false">
      <c r="A56" s="61" t="s">
        <v>122</v>
      </c>
      <c r="B56" s="46" t="s">
        <v>123</v>
      </c>
      <c r="C56" s="47" t="s">
        <v>124</v>
      </c>
      <c r="D56" s="48" t="s">
        <v>42</v>
      </c>
      <c r="E56" s="48" t="n">
        <v>62.65</v>
      </c>
      <c r="F56" s="49" t="n">
        <v>12.58</v>
      </c>
      <c r="G56" s="50" t="n">
        <f aca="false">E56*F56</f>
        <v>788.137</v>
      </c>
      <c r="H56" s="50" t="n">
        <f aca="false">G56*(1+$H$20)</f>
        <v>965.2313839</v>
      </c>
    </row>
    <row r="57" customFormat="false" ht="15" hidden="false" customHeight="false" outlineLevel="0" collapsed="false">
      <c r="A57" s="61" t="s">
        <v>125</v>
      </c>
      <c r="B57" s="46" t="s">
        <v>126</v>
      </c>
      <c r="C57" s="47" t="s">
        <v>127</v>
      </c>
      <c r="D57" s="48" t="s">
        <v>42</v>
      </c>
      <c r="E57" s="48" t="n">
        <v>66</v>
      </c>
      <c r="F57" s="49" t="n">
        <v>6.55</v>
      </c>
      <c r="G57" s="50" t="n">
        <f aca="false">E57*F57</f>
        <v>432.3</v>
      </c>
      <c r="H57" s="50" t="n">
        <f aca="false">G57*(1+$H$20)</f>
        <v>529.43781</v>
      </c>
    </row>
    <row r="58" customFormat="false" ht="30" hidden="false" customHeight="false" outlineLevel="0" collapsed="false">
      <c r="A58" s="61" t="s">
        <v>128</v>
      </c>
      <c r="B58" s="33" t="s">
        <v>129</v>
      </c>
      <c r="C58" s="51" t="s">
        <v>130</v>
      </c>
      <c r="D58" s="35" t="s">
        <v>42</v>
      </c>
      <c r="E58" s="35" t="n">
        <v>66</v>
      </c>
      <c r="F58" s="52" t="n">
        <v>45.39</v>
      </c>
      <c r="G58" s="37" t="n">
        <f aca="false">E58*F58</f>
        <v>2995.74</v>
      </c>
      <c r="H58" s="50" t="n">
        <f aca="false">G58*(1+$H$20)</f>
        <v>3668.882778</v>
      </c>
    </row>
    <row r="59" customFormat="false" ht="15.75" hidden="false" customHeight="false" outlineLevel="0" collapsed="false">
      <c r="A59" s="28" t="s">
        <v>131</v>
      </c>
      <c r="B59" s="38" t="s">
        <v>132</v>
      </c>
      <c r="C59" s="38"/>
      <c r="D59" s="38"/>
      <c r="E59" s="30"/>
      <c r="F59" s="39"/>
      <c r="G59" s="31" t="n">
        <f aca="false">SUM(G60,G69)</f>
        <v>58052.1339</v>
      </c>
      <c r="H59" s="31" t="n">
        <f aca="false">G59*(1+$H$20)</f>
        <v>71096.44838733</v>
      </c>
    </row>
    <row r="60" customFormat="false" ht="15.75" hidden="false" customHeight="false" outlineLevel="0" collapsed="false">
      <c r="A60" s="40" t="s">
        <v>133</v>
      </c>
      <c r="B60" s="54" t="s">
        <v>134</v>
      </c>
      <c r="C60" s="54"/>
      <c r="D60" s="54"/>
      <c r="E60" s="42"/>
      <c r="F60" s="43"/>
      <c r="G60" s="44" t="n">
        <f aca="false">SUM(G61:G68)</f>
        <v>35428.8939</v>
      </c>
      <c r="H60" s="44" t="n">
        <f aca="false">G60*(1+$H$20)</f>
        <v>43389.76635933</v>
      </c>
    </row>
    <row r="61" customFormat="false" ht="60" hidden="false" customHeight="false" outlineLevel="0" collapsed="false">
      <c r="A61" s="45" t="s">
        <v>135</v>
      </c>
      <c r="B61" s="46" t="s">
        <v>136</v>
      </c>
      <c r="C61" s="59" t="s">
        <v>137</v>
      </c>
      <c r="D61" s="48" t="s">
        <v>24</v>
      </c>
      <c r="E61" s="48" t="n">
        <f aca="false">1+1+1+1+1+1+1+1+1</f>
        <v>9</v>
      </c>
      <c r="F61" s="49" t="n">
        <v>915.84</v>
      </c>
      <c r="G61" s="50" t="n">
        <f aca="false">E61*F61</f>
        <v>8242.56</v>
      </c>
      <c r="H61" s="50" t="n">
        <f aca="false">G61*(1+$H$20)</f>
        <v>10094.663232</v>
      </c>
    </row>
    <row r="62" customFormat="false" ht="60" hidden="false" customHeight="false" outlineLevel="0" collapsed="false">
      <c r="A62" s="45" t="s">
        <v>138</v>
      </c>
      <c r="B62" s="46" t="s">
        <v>139</v>
      </c>
      <c r="C62" s="59" t="s">
        <v>140</v>
      </c>
      <c r="D62" s="48" t="s">
        <v>24</v>
      </c>
      <c r="E62" s="48" t="n">
        <v>7</v>
      </c>
      <c r="F62" s="49" t="n">
        <v>678.3</v>
      </c>
      <c r="G62" s="50" t="n">
        <f aca="false">E62*F62</f>
        <v>4748.1</v>
      </c>
      <c r="H62" s="50" t="n">
        <f aca="false">G62*(1+$H$20)</f>
        <v>5814.99807</v>
      </c>
    </row>
    <row r="63" customFormat="false" ht="45" hidden="false" customHeight="false" outlineLevel="0" collapsed="false">
      <c r="A63" s="45" t="s">
        <v>141</v>
      </c>
      <c r="B63" s="46" t="s">
        <v>142</v>
      </c>
      <c r="C63" s="59" t="s">
        <v>143</v>
      </c>
      <c r="D63" s="48" t="s">
        <v>24</v>
      </c>
      <c r="E63" s="48" t="n">
        <v>9</v>
      </c>
      <c r="F63" s="49" t="n">
        <v>700.25</v>
      </c>
      <c r="G63" s="50" t="n">
        <f aca="false">E63*F63</f>
        <v>6302.25</v>
      </c>
      <c r="H63" s="50" t="n">
        <f aca="false">G63*(1+$H$20)</f>
        <v>7718.365575</v>
      </c>
    </row>
    <row r="64" customFormat="false" ht="15" hidden="false" customHeight="false" outlineLevel="0" collapsed="false">
      <c r="A64" s="45" t="s">
        <v>144</v>
      </c>
      <c r="B64" s="46" t="s">
        <v>145</v>
      </c>
      <c r="C64" s="59" t="s">
        <v>146</v>
      </c>
      <c r="D64" s="48" t="s">
        <v>42</v>
      </c>
      <c r="E64" s="48" t="n">
        <v>124.8</v>
      </c>
      <c r="F64" s="49" t="n">
        <v>8.56</v>
      </c>
      <c r="G64" s="50" t="n">
        <f aca="false">E64*F64</f>
        <v>1068.288</v>
      </c>
      <c r="H64" s="50" t="n">
        <f aca="false">G64*(1+$H$20)</f>
        <v>1308.3323136</v>
      </c>
    </row>
    <row r="65" customFormat="false" ht="15" hidden="false" customHeight="false" outlineLevel="0" collapsed="false">
      <c r="A65" s="45" t="s">
        <v>147</v>
      </c>
      <c r="B65" s="46" t="s">
        <v>148</v>
      </c>
      <c r="C65" s="47" t="s">
        <v>149</v>
      </c>
      <c r="D65" s="48" t="s">
        <v>42</v>
      </c>
      <c r="E65" s="48" t="n">
        <v>118.8</v>
      </c>
      <c r="F65" s="49" t="n">
        <v>18.72</v>
      </c>
      <c r="G65" s="50" t="n">
        <f aca="false">E65*F65</f>
        <v>2223.936</v>
      </c>
      <c r="H65" s="50" t="n">
        <f aca="false">G65*(1+$H$20)</f>
        <v>2723.6544192</v>
      </c>
    </row>
    <row r="66" customFormat="false" ht="30" hidden="false" customHeight="false" outlineLevel="0" collapsed="false">
      <c r="A66" s="45" t="s">
        <v>150</v>
      </c>
      <c r="B66" s="46" t="s">
        <v>151</v>
      </c>
      <c r="C66" s="47" t="s">
        <v>152</v>
      </c>
      <c r="D66" s="48" t="s">
        <v>42</v>
      </c>
      <c r="E66" s="48" t="n">
        <v>402.17</v>
      </c>
      <c r="F66" s="49" t="n">
        <v>22.47</v>
      </c>
      <c r="G66" s="50" t="n">
        <f aca="false">E66*F66</f>
        <v>9036.7599</v>
      </c>
      <c r="H66" s="50" t="n">
        <f aca="false">G66*(1+$H$20)</f>
        <v>11067.31984953</v>
      </c>
    </row>
    <row r="67" customFormat="false" ht="15" hidden="false" customHeight="false" outlineLevel="0" collapsed="false">
      <c r="A67" s="45" t="s">
        <v>153</v>
      </c>
      <c r="B67" s="33" t="s">
        <v>154</v>
      </c>
      <c r="C67" s="59" t="s">
        <v>155</v>
      </c>
      <c r="D67" s="48" t="s">
        <v>24</v>
      </c>
      <c r="E67" s="48" t="n">
        <v>47</v>
      </c>
      <c r="F67" s="49" t="n">
        <v>8.87</v>
      </c>
      <c r="G67" s="50" t="n">
        <f aca="false">E67*F67</f>
        <v>416.89</v>
      </c>
      <c r="H67" s="50" t="n">
        <f aca="false">G67*(1+$H$20)</f>
        <v>510.565183</v>
      </c>
    </row>
    <row r="68" customFormat="false" ht="30" hidden="false" customHeight="false" outlineLevel="0" collapsed="false">
      <c r="A68" s="45" t="s">
        <v>156</v>
      </c>
      <c r="B68" s="33" t="s">
        <v>157</v>
      </c>
      <c r="C68" s="59" t="s">
        <v>158</v>
      </c>
      <c r="D68" s="48" t="s">
        <v>24</v>
      </c>
      <c r="E68" s="48" t="n">
        <v>47</v>
      </c>
      <c r="F68" s="49" t="n">
        <v>72.13</v>
      </c>
      <c r="G68" s="50" t="n">
        <f aca="false">E68*F68</f>
        <v>3390.11</v>
      </c>
      <c r="H68" s="50" t="n">
        <f aca="false">G68*(1+$H$20)</f>
        <v>4151.867717</v>
      </c>
    </row>
    <row r="69" customFormat="false" ht="15.75" hidden="false" customHeight="false" outlineLevel="0" collapsed="false">
      <c r="A69" s="40" t="s">
        <v>159</v>
      </c>
      <c r="B69" s="54" t="s">
        <v>160</v>
      </c>
      <c r="C69" s="54"/>
      <c r="D69" s="54"/>
      <c r="E69" s="42"/>
      <c r="F69" s="43"/>
      <c r="G69" s="44" t="n">
        <f aca="false">SUM(G70:G72)</f>
        <v>22623.24</v>
      </c>
      <c r="H69" s="44" t="n">
        <f aca="false">G69*(1+$H$20)</f>
        <v>27706.682028</v>
      </c>
    </row>
    <row r="70" customFormat="false" ht="30" hidden="false" customHeight="false" outlineLevel="0" collapsed="false">
      <c r="A70" s="45" t="s">
        <v>161</v>
      </c>
      <c r="B70" s="46" t="s">
        <v>162</v>
      </c>
      <c r="C70" s="47" t="s">
        <v>163</v>
      </c>
      <c r="D70" s="48" t="s">
        <v>42</v>
      </c>
      <c r="E70" s="48" t="n">
        <v>448.2</v>
      </c>
      <c r="F70" s="49" t="n">
        <v>9.09</v>
      </c>
      <c r="G70" s="50" t="n">
        <f aca="false">F70*E70</f>
        <v>4074.138</v>
      </c>
      <c r="H70" s="50" t="n">
        <f aca="false">G70*(1+$H$20)</f>
        <v>4989.5968086</v>
      </c>
    </row>
    <row r="71" customFormat="false" ht="30" hidden="false" customHeight="false" outlineLevel="0" collapsed="false">
      <c r="A71" s="45" t="s">
        <v>164</v>
      </c>
      <c r="B71" s="46" t="s">
        <v>165</v>
      </c>
      <c r="C71" s="47" t="s">
        <v>166</v>
      </c>
      <c r="D71" s="48" t="s">
        <v>42</v>
      </c>
      <c r="E71" s="48" t="n">
        <v>448.2</v>
      </c>
      <c r="F71" s="49" t="n">
        <v>37.81</v>
      </c>
      <c r="G71" s="50" t="n">
        <f aca="false">E71*F71</f>
        <v>16946.442</v>
      </c>
      <c r="H71" s="50" t="n">
        <f aca="false">G71*(1+$H$20)</f>
        <v>20754.3075174</v>
      </c>
    </row>
    <row r="72" customFormat="false" ht="15" hidden="false" customHeight="false" outlineLevel="0" collapsed="false">
      <c r="A72" s="45" t="s">
        <v>167</v>
      </c>
      <c r="B72" s="46" t="s">
        <v>129</v>
      </c>
      <c r="C72" s="63" t="s">
        <v>168</v>
      </c>
      <c r="D72" s="48" t="s">
        <v>24</v>
      </c>
      <c r="E72" s="48" t="n">
        <v>2</v>
      </c>
      <c r="F72" s="49" t="n">
        <v>801.33</v>
      </c>
      <c r="G72" s="50" t="n">
        <f aca="false">E72*F72</f>
        <v>1602.66</v>
      </c>
      <c r="H72" s="50" t="n">
        <f aca="false">G72*(1+$H$20)</f>
        <v>1962.777702</v>
      </c>
    </row>
    <row r="73" customFormat="false" ht="15.75" hidden="false" customHeight="false" outlineLevel="0" collapsed="false">
      <c r="A73" s="28" t="s">
        <v>169</v>
      </c>
      <c r="B73" s="38" t="s">
        <v>170</v>
      </c>
      <c r="C73" s="38"/>
      <c r="D73" s="38"/>
      <c r="E73" s="30"/>
      <c r="F73" s="39"/>
      <c r="G73" s="31" t="n">
        <f aca="false">SUM(G74)</f>
        <v>71078.63</v>
      </c>
      <c r="H73" s="31" t="n">
        <f aca="false">G73*(1+$H$20)</f>
        <v>87049.998161</v>
      </c>
    </row>
    <row r="74" customFormat="false" ht="15.75" hidden="false" customHeight="false" outlineLevel="0" collapsed="false">
      <c r="A74" s="40" t="s">
        <v>171</v>
      </c>
      <c r="B74" s="54" t="s">
        <v>172</v>
      </c>
      <c r="C74" s="54"/>
      <c r="D74" s="54"/>
      <c r="E74" s="42"/>
      <c r="F74" s="64"/>
      <c r="G74" s="44" t="n">
        <f aca="false">SUM(G75:G100)</f>
        <v>71078.63</v>
      </c>
      <c r="H74" s="44" t="n">
        <f aca="false">G74*(1+$H$20)</f>
        <v>87049.998161</v>
      </c>
    </row>
    <row r="75" customFormat="false" ht="15" hidden="false" customHeight="false" outlineLevel="0" collapsed="false">
      <c r="A75" s="45" t="s">
        <v>173</v>
      </c>
      <c r="B75" s="46" t="s">
        <v>174</v>
      </c>
      <c r="C75" s="47" t="s">
        <v>175</v>
      </c>
      <c r="D75" s="48" t="s">
        <v>24</v>
      </c>
      <c r="E75" s="48" t="n">
        <v>37</v>
      </c>
      <c r="F75" s="36" t="n">
        <v>12.19</v>
      </c>
      <c r="G75" s="50" t="n">
        <f aca="false">E75*F75</f>
        <v>451.03</v>
      </c>
      <c r="H75" s="50" t="n">
        <f aca="false">G75*(1+$H$20)</f>
        <v>552.376441</v>
      </c>
    </row>
    <row r="76" customFormat="false" ht="15" hidden="false" customHeight="false" outlineLevel="0" collapsed="false">
      <c r="A76" s="45" t="s">
        <v>176</v>
      </c>
      <c r="B76" s="46" t="s">
        <v>177</v>
      </c>
      <c r="C76" s="47" t="s">
        <v>178</v>
      </c>
      <c r="D76" s="48" t="s">
        <v>24</v>
      </c>
      <c r="E76" s="48" t="n">
        <v>56</v>
      </c>
      <c r="F76" s="36" t="n">
        <v>4.97</v>
      </c>
      <c r="G76" s="50" t="n">
        <f aca="false">E76*F76</f>
        <v>278.32</v>
      </c>
      <c r="H76" s="50" t="n">
        <f aca="false">G76*(1+$H$20)</f>
        <v>340.858504</v>
      </c>
    </row>
    <row r="77" customFormat="false" ht="15" hidden="false" customHeight="false" outlineLevel="0" collapsed="false">
      <c r="A77" s="45" t="s">
        <v>179</v>
      </c>
      <c r="B77" s="46" t="s">
        <v>180</v>
      </c>
      <c r="C77" s="47" t="s">
        <v>181</v>
      </c>
      <c r="D77" s="48" t="s">
        <v>24</v>
      </c>
      <c r="E77" s="48" t="n">
        <v>45</v>
      </c>
      <c r="F77" s="36" t="n">
        <v>24.46</v>
      </c>
      <c r="G77" s="50" t="n">
        <f aca="false">E77*F77</f>
        <v>1100.7</v>
      </c>
      <c r="H77" s="50" t="n">
        <f aca="false">G77*(1+$H$20)</f>
        <v>1348.02729</v>
      </c>
    </row>
    <row r="78" customFormat="false" ht="15" hidden="false" customHeight="false" outlineLevel="0" collapsed="false">
      <c r="A78" s="45" t="s">
        <v>182</v>
      </c>
      <c r="B78" s="46" t="s">
        <v>183</v>
      </c>
      <c r="C78" s="47" t="s">
        <v>184</v>
      </c>
      <c r="D78" s="48" t="s">
        <v>24</v>
      </c>
      <c r="E78" s="48" t="n">
        <v>72</v>
      </c>
      <c r="F78" s="36" t="n">
        <v>32.47</v>
      </c>
      <c r="G78" s="50" t="n">
        <f aca="false">E78*F78</f>
        <v>2337.84</v>
      </c>
      <c r="H78" s="50" t="n">
        <f aca="false">G78*(1+$H$20)</f>
        <v>2863.152648</v>
      </c>
    </row>
    <row r="79" customFormat="false" ht="15" hidden="false" customHeight="false" outlineLevel="0" collapsed="false">
      <c r="A79" s="45" t="s">
        <v>185</v>
      </c>
      <c r="B79" s="65" t="n">
        <v>83469</v>
      </c>
      <c r="C79" s="47" t="s">
        <v>186</v>
      </c>
      <c r="D79" s="48" t="s">
        <v>24</v>
      </c>
      <c r="E79" s="48" t="n">
        <v>128</v>
      </c>
      <c r="F79" s="36" t="n">
        <v>8.17</v>
      </c>
      <c r="G79" s="50" t="n">
        <f aca="false">E79*F79</f>
        <v>1045.76</v>
      </c>
      <c r="H79" s="50" t="n">
        <f aca="false">G79*(1+$H$20)</f>
        <v>1280.742272</v>
      </c>
    </row>
    <row r="80" customFormat="false" ht="15" hidden="false" customHeight="false" outlineLevel="0" collapsed="false">
      <c r="A80" s="45" t="s">
        <v>187</v>
      </c>
      <c r="B80" s="65" t="n">
        <v>83468</v>
      </c>
      <c r="C80" s="47" t="s">
        <v>188</v>
      </c>
      <c r="D80" s="48" t="s">
        <v>24</v>
      </c>
      <c r="E80" s="48" t="n">
        <v>74</v>
      </c>
      <c r="F80" s="36" t="n">
        <v>8.17</v>
      </c>
      <c r="G80" s="50" t="n">
        <f aca="false">E80*F80</f>
        <v>604.58</v>
      </c>
      <c r="H80" s="50" t="n">
        <f aca="false">G80*(1+$H$20)</f>
        <v>740.429126</v>
      </c>
    </row>
    <row r="81" customFormat="false" ht="30" hidden="false" customHeight="false" outlineLevel="0" collapsed="false">
      <c r="A81" s="45" t="s">
        <v>189</v>
      </c>
      <c r="B81" s="65" t="n">
        <v>91953</v>
      </c>
      <c r="C81" s="47" t="s">
        <v>190</v>
      </c>
      <c r="D81" s="48" t="s">
        <v>24</v>
      </c>
      <c r="E81" s="48" t="n">
        <v>28</v>
      </c>
      <c r="F81" s="36" t="n">
        <v>20.61</v>
      </c>
      <c r="G81" s="50" t="n">
        <f aca="false">E81*F81</f>
        <v>577.08</v>
      </c>
      <c r="H81" s="50" t="n">
        <f aca="false">G81*(1+$H$20)</f>
        <v>706.749876</v>
      </c>
    </row>
    <row r="82" customFormat="false" ht="30" hidden="false" customHeight="false" outlineLevel="0" collapsed="false">
      <c r="A82" s="45" t="s">
        <v>191</v>
      </c>
      <c r="B82" s="65" t="n">
        <v>91959</v>
      </c>
      <c r="C82" s="47" t="s">
        <v>192</v>
      </c>
      <c r="D82" s="48" t="s">
        <v>24</v>
      </c>
      <c r="E82" s="48" t="n">
        <v>13</v>
      </c>
      <c r="F82" s="36" t="n">
        <v>32.65</v>
      </c>
      <c r="G82" s="50" t="n">
        <f aca="false">E82*F82</f>
        <v>424.45</v>
      </c>
      <c r="H82" s="50" t="n">
        <f aca="false">G82*(1+$H$20)</f>
        <v>519.823915</v>
      </c>
    </row>
    <row r="83" customFormat="false" ht="30" hidden="false" customHeight="false" outlineLevel="0" collapsed="false">
      <c r="A83" s="32" t="s">
        <v>193</v>
      </c>
      <c r="B83" s="66" t="s">
        <v>194</v>
      </c>
      <c r="C83" s="51" t="s">
        <v>195</v>
      </c>
      <c r="D83" s="35" t="s">
        <v>24</v>
      </c>
      <c r="E83" s="35" t="n">
        <v>15</v>
      </c>
      <c r="F83" s="36" t="n">
        <v>151.81</v>
      </c>
      <c r="G83" s="37" t="n">
        <f aca="false">E83*F83</f>
        <v>2277.15</v>
      </c>
      <c r="H83" s="50" t="n">
        <f aca="false">G83*(1+$H$20)</f>
        <v>2788.825605</v>
      </c>
    </row>
    <row r="84" customFormat="false" ht="30" hidden="false" customHeight="false" outlineLevel="0" collapsed="false">
      <c r="A84" s="45" t="s">
        <v>196</v>
      </c>
      <c r="B84" s="65" t="s">
        <v>197</v>
      </c>
      <c r="C84" s="47" t="s">
        <v>198</v>
      </c>
      <c r="D84" s="48" t="s">
        <v>24</v>
      </c>
      <c r="E84" s="48" t="n">
        <v>49</v>
      </c>
      <c r="F84" s="36" t="n">
        <v>207.64</v>
      </c>
      <c r="G84" s="50" t="n">
        <f aca="false">E84*F84</f>
        <v>10174.36</v>
      </c>
      <c r="H84" s="50" t="n">
        <f aca="false">G84*(1+$H$20)</f>
        <v>12460.538692</v>
      </c>
    </row>
    <row r="85" customFormat="false" ht="30" hidden="false" customHeight="false" outlineLevel="0" collapsed="false">
      <c r="A85" s="45" t="s">
        <v>199</v>
      </c>
      <c r="B85" s="33" t="s">
        <v>200</v>
      </c>
      <c r="C85" s="51" t="s">
        <v>201</v>
      </c>
      <c r="D85" s="48" t="s">
        <v>24</v>
      </c>
      <c r="E85" s="48" t="n">
        <v>15</v>
      </c>
      <c r="F85" s="37" t="n">
        <v>27.29</v>
      </c>
      <c r="G85" s="50" t="n">
        <f aca="false">E85*F85</f>
        <v>409.35</v>
      </c>
      <c r="H85" s="50" t="n">
        <f aca="false">G85*(1+$H$20)</f>
        <v>501.330945</v>
      </c>
    </row>
    <row r="86" customFormat="false" ht="45" hidden="false" customHeight="false" outlineLevel="0" collapsed="false">
      <c r="A86" s="45" t="s">
        <v>202</v>
      </c>
      <c r="B86" s="65" t="n">
        <v>83479</v>
      </c>
      <c r="C86" s="51" t="s">
        <v>203</v>
      </c>
      <c r="D86" s="48" t="s">
        <v>24</v>
      </c>
      <c r="E86" s="48" t="n">
        <v>15</v>
      </c>
      <c r="F86" s="37" t="n">
        <v>223.92</v>
      </c>
      <c r="G86" s="50" t="n">
        <f aca="false">E86*F86</f>
        <v>3358.8</v>
      </c>
      <c r="H86" s="50" t="n">
        <f aca="false">G86*(1+$H$20)</f>
        <v>4113.52236</v>
      </c>
      <c r="I86" s="27"/>
      <c r="J86" s="27"/>
    </row>
    <row r="87" customFormat="false" ht="30" hidden="false" customHeight="false" outlineLevel="0" collapsed="false">
      <c r="A87" s="45" t="s">
        <v>204</v>
      </c>
      <c r="B87" s="65" t="n">
        <v>91836</v>
      </c>
      <c r="C87" s="47" t="s">
        <v>205</v>
      </c>
      <c r="D87" s="48" t="s">
        <v>66</v>
      </c>
      <c r="E87" s="48" t="n">
        <v>800</v>
      </c>
      <c r="F87" s="37" t="n">
        <v>10.26</v>
      </c>
      <c r="G87" s="50" t="n">
        <f aca="false">E87*F87</f>
        <v>8208</v>
      </c>
      <c r="H87" s="50" t="n">
        <f aca="false">G87*(1+$H$20)</f>
        <v>10052.3376</v>
      </c>
    </row>
    <row r="88" customFormat="false" ht="30" hidden="false" customHeight="false" outlineLevel="0" collapsed="false">
      <c r="A88" s="45" t="s">
        <v>206</v>
      </c>
      <c r="B88" s="65" t="n">
        <v>91856</v>
      </c>
      <c r="C88" s="51" t="s">
        <v>207</v>
      </c>
      <c r="D88" s="48" t="s">
        <v>66</v>
      </c>
      <c r="E88" s="48" t="n">
        <v>200</v>
      </c>
      <c r="F88" s="36" t="n">
        <v>9.3</v>
      </c>
      <c r="G88" s="50" t="n">
        <f aca="false">E88*F88</f>
        <v>1860</v>
      </c>
      <c r="H88" s="50" t="n">
        <f aca="false">G88*(1+$H$20)</f>
        <v>2277.942</v>
      </c>
    </row>
    <row r="89" customFormat="false" ht="30" hidden="false" customHeight="false" outlineLevel="0" collapsed="false">
      <c r="A89" s="45" t="s">
        <v>208</v>
      </c>
      <c r="B89" s="65" t="n">
        <v>91924</v>
      </c>
      <c r="C89" s="51" t="s">
        <v>209</v>
      </c>
      <c r="D89" s="48" t="s">
        <v>66</v>
      </c>
      <c r="E89" s="48" t="n">
        <v>800</v>
      </c>
      <c r="F89" s="36" t="n">
        <v>2.69</v>
      </c>
      <c r="G89" s="50" t="n">
        <f aca="false">E89*F89</f>
        <v>2152</v>
      </c>
      <c r="H89" s="50" t="n">
        <f aca="false">G89*(1+$H$20)</f>
        <v>2635.5544</v>
      </c>
    </row>
    <row r="90" customFormat="false" ht="30" hidden="false" customHeight="false" outlineLevel="0" collapsed="false">
      <c r="A90" s="45" t="s">
        <v>210</v>
      </c>
      <c r="B90" s="65" t="n">
        <v>91926</v>
      </c>
      <c r="C90" s="51" t="s">
        <v>211</v>
      </c>
      <c r="D90" s="48" t="s">
        <v>66</v>
      </c>
      <c r="E90" s="48" t="n">
        <v>800</v>
      </c>
      <c r="F90" s="37" t="n">
        <v>4.01</v>
      </c>
      <c r="G90" s="50" t="n">
        <f aca="false">E90*F90</f>
        <v>3208</v>
      </c>
      <c r="H90" s="50" t="n">
        <f aca="false">G90*(1+$H$20)</f>
        <v>3928.8376</v>
      </c>
    </row>
    <row r="91" customFormat="false" ht="30" hidden="false" customHeight="false" outlineLevel="0" collapsed="false">
      <c r="A91" s="45" t="s">
        <v>212</v>
      </c>
      <c r="B91" s="65" t="n">
        <v>91929</v>
      </c>
      <c r="C91" s="51" t="s">
        <v>213</v>
      </c>
      <c r="D91" s="48" t="s">
        <v>66</v>
      </c>
      <c r="E91" s="48" t="n">
        <v>1800</v>
      </c>
      <c r="F91" s="36" t="n">
        <v>7.7</v>
      </c>
      <c r="G91" s="50" t="n">
        <f aca="false">E91*F91</f>
        <v>13860</v>
      </c>
      <c r="H91" s="50" t="n">
        <f aca="false">G91*(1+$H$20)</f>
        <v>16974.342</v>
      </c>
    </row>
    <row r="92" customFormat="false" ht="30" hidden="false" customHeight="false" outlineLevel="0" collapsed="false">
      <c r="A92" s="45" t="s">
        <v>214</v>
      </c>
      <c r="B92" s="65" t="n">
        <v>91932</v>
      </c>
      <c r="C92" s="51" t="s">
        <v>215</v>
      </c>
      <c r="D92" s="48" t="s">
        <v>66</v>
      </c>
      <c r="E92" s="48" t="n">
        <v>652</v>
      </c>
      <c r="F92" s="37" t="n">
        <v>15.36</v>
      </c>
      <c r="G92" s="50" t="n">
        <f aca="false">E92*F92</f>
        <v>10014.72</v>
      </c>
      <c r="H92" s="50" t="n">
        <f aca="false">G92*(1+$H$20)</f>
        <v>12265.027584</v>
      </c>
    </row>
    <row r="93" customFormat="false" ht="30" hidden="false" customHeight="false" outlineLevel="0" collapsed="false">
      <c r="A93" s="45" t="s">
        <v>216</v>
      </c>
      <c r="B93" s="65" t="n">
        <v>92001</v>
      </c>
      <c r="C93" s="47" t="s">
        <v>217</v>
      </c>
      <c r="D93" s="48" t="s">
        <v>24</v>
      </c>
      <c r="E93" s="48" t="n">
        <v>46</v>
      </c>
      <c r="F93" s="36" t="n">
        <v>23.82</v>
      </c>
      <c r="G93" s="50" t="n">
        <f aca="false">E93*F93</f>
        <v>1095.72</v>
      </c>
      <c r="H93" s="50" t="n">
        <f aca="false">G93*(1+$H$20)</f>
        <v>1341.928284</v>
      </c>
    </row>
    <row r="94" customFormat="false" ht="30" hidden="false" customHeight="false" outlineLevel="0" collapsed="false">
      <c r="A94" s="45" t="s">
        <v>218</v>
      </c>
      <c r="B94" s="65" t="n">
        <v>92009</v>
      </c>
      <c r="C94" s="47" t="s">
        <v>219</v>
      </c>
      <c r="D94" s="48" t="s">
        <v>24</v>
      </c>
      <c r="E94" s="48" t="n">
        <v>25</v>
      </c>
      <c r="F94" s="37" t="n">
        <v>39.03</v>
      </c>
      <c r="G94" s="50" t="n">
        <f aca="false">E94*F94</f>
        <v>975.75</v>
      </c>
      <c r="H94" s="50" t="n">
        <f aca="false">G94*(1+$H$20)</f>
        <v>1195.001025</v>
      </c>
    </row>
    <row r="95" customFormat="false" ht="30" hidden="false" customHeight="false" outlineLevel="0" collapsed="false">
      <c r="A95" s="45" t="s">
        <v>220</v>
      </c>
      <c r="B95" s="65" t="n">
        <v>91993</v>
      </c>
      <c r="C95" s="47" t="s">
        <v>221</v>
      </c>
      <c r="D95" s="48" t="s">
        <v>24</v>
      </c>
      <c r="E95" s="48" t="n">
        <v>42</v>
      </c>
      <c r="F95" s="36" t="n">
        <v>32.92</v>
      </c>
      <c r="G95" s="50" t="n">
        <f aca="false">E95*F95</f>
        <v>1382.64</v>
      </c>
      <c r="H95" s="50" t="n">
        <f aca="false">G95*(1+$H$20)</f>
        <v>1693.319208</v>
      </c>
    </row>
    <row r="96" customFormat="false" ht="30" hidden="false" customHeight="false" outlineLevel="0" collapsed="false">
      <c r="A96" s="45" t="s">
        <v>222</v>
      </c>
      <c r="B96" s="65" t="n">
        <v>92005</v>
      </c>
      <c r="C96" s="47" t="s">
        <v>223</v>
      </c>
      <c r="D96" s="48" t="s">
        <v>24</v>
      </c>
      <c r="E96" s="48" t="n">
        <v>28</v>
      </c>
      <c r="F96" s="37" t="n">
        <v>44.12</v>
      </c>
      <c r="G96" s="50" t="n">
        <f aca="false">E96*F96</f>
        <v>1235.36</v>
      </c>
      <c r="H96" s="50" t="n">
        <f aca="false">G96*(1+$H$20)</f>
        <v>1512.945392</v>
      </c>
    </row>
    <row r="97" customFormat="false" ht="30" hidden="false" customHeight="false" outlineLevel="0" collapsed="false">
      <c r="A97" s="32" t="s">
        <v>224</v>
      </c>
      <c r="B97" s="66" t="s">
        <v>225</v>
      </c>
      <c r="C97" s="51" t="s">
        <v>226</v>
      </c>
      <c r="D97" s="35" t="s">
        <v>24</v>
      </c>
      <c r="E97" s="35" t="n">
        <v>15</v>
      </c>
      <c r="F97" s="36" t="n">
        <v>33.64</v>
      </c>
      <c r="G97" s="37" t="n">
        <f aca="false">E97*F97</f>
        <v>504.6</v>
      </c>
      <c r="H97" s="50" t="n">
        <f aca="false">G97*(1+$H$20)</f>
        <v>617.98362</v>
      </c>
    </row>
    <row r="98" customFormat="false" ht="15" hidden="false" customHeight="false" outlineLevel="0" collapsed="false">
      <c r="A98" s="45" t="s">
        <v>227</v>
      </c>
      <c r="B98" s="65" t="s">
        <v>228</v>
      </c>
      <c r="C98" s="47" t="s">
        <v>229</v>
      </c>
      <c r="D98" s="48" t="s">
        <v>66</v>
      </c>
      <c r="E98" s="48" t="n">
        <v>80</v>
      </c>
      <c r="F98" s="36" t="n">
        <v>37.22</v>
      </c>
      <c r="G98" s="50" t="n">
        <f aca="false">E98*F98</f>
        <v>2977.6</v>
      </c>
      <c r="H98" s="50" t="n">
        <f aca="false">G98*(1+$H$20)</f>
        <v>3646.66672</v>
      </c>
    </row>
    <row r="99" customFormat="false" ht="30" hidden="false" customHeight="false" outlineLevel="0" collapsed="false">
      <c r="A99" s="45" t="s">
        <v>230</v>
      </c>
      <c r="B99" s="65" t="s">
        <v>231</v>
      </c>
      <c r="C99" s="51" t="s">
        <v>232</v>
      </c>
      <c r="D99" s="48" t="s">
        <v>24</v>
      </c>
      <c r="E99" s="48" t="n">
        <v>41</v>
      </c>
      <c r="F99" s="36" t="n">
        <v>12.38</v>
      </c>
      <c r="G99" s="50" t="n">
        <f aca="false">E99*F99</f>
        <v>507.58</v>
      </c>
      <c r="H99" s="50" t="n">
        <f aca="false">G99*(1+$H$20)</f>
        <v>621.633226</v>
      </c>
    </row>
    <row r="100" customFormat="false" ht="30" hidden="false" customHeight="false" outlineLevel="0" collapsed="false">
      <c r="A100" s="45" t="s">
        <v>233</v>
      </c>
      <c r="B100" s="65" t="s">
        <v>234</v>
      </c>
      <c r="C100" s="51" t="s">
        <v>235</v>
      </c>
      <c r="D100" s="48" t="s">
        <v>24</v>
      </c>
      <c r="E100" s="48" t="n">
        <v>3</v>
      </c>
      <c r="F100" s="36" t="n">
        <v>19.08</v>
      </c>
      <c r="G100" s="50" t="n">
        <f aca="false">E100*F100</f>
        <v>57.24</v>
      </c>
      <c r="H100" s="50" t="n">
        <f aca="false">G100*(1+$H$20)</f>
        <v>70.101828</v>
      </c>
    </row>
    <row r="101" customFormat="false" ht="15.75" hidden="false" customHeight="false" outlineLevel="0" collapsed="false">
      <c r="A101" s="28" t="s">
        <v>236</v>
      </c>
      <c r="B101" s="38" t="s">
        <v>237</v>
      </c>
      <c r="C101" s="38"/>
      <c r="D101" s="38"/>
      <c r="E101" s="30"/>
      <c r="F101" s="39"/>
      <c r="G101" s="31" t="n">
        <f aca="false">SUM(G102)</f>
        <v>12102.92</v>
      </c>
      <c r="H101" s="31" t="n">
        <f aca="false">G101*(1+$H$20)</f>
        <v>14822.446124</v>
      </c>
    </row>
    <row r="102" customFormat="false" ht="15.75" hidden="false" customHeight="false" outlineLevel="0" collapsed="false">
      <c r="A102" s="40" t="s">
        <v>238</v>
      </c>
      <c r="B102" s="54" t="s">
        <v>239</v>
      </c>
      <c r="C102" s="54"/>
      <c r="D102" s="54"/>
      <c r="E102" s="42"/>
      <c r="F102" s="43"/>
      <c r="G102" s="44" t="n">
        <f aca="false">SUM(G103:G104)</f>
        <v>12102.92</v>
      </c>
      <c r="H102" s="44" t="n">
        <f aca="false">G102*(1+$H$20)</f>
        <v>14822.446124</v>
      </c>
    </row>
    <row r="103" customFormat="false" ht="15" hidden="false" customHeight="false" outlineLevel="0" collapsed="false">
      <c r="A103" s="32" t="s">
        <v>240</v>
      </c>
      <c r="B103" s="66" t="s">
        <v>241</v>
      </c>
      <c r="C103" s="67" t="s">
        <v>242</v>
      </c>
      <c r="D103" s="35" t="s">
        <v>24</v>
      </c>
      <c r="E103" s="35" t="n">
        <v>35</v>
      </c>
      <c r="F103" s="36" t="n">
        <v>311.94</v>
      </c>
      <c r="G103" s="37" t="n">
        <f aca="false">E103*F103</f>
        <v>10917.9</v>
      </c>
      <c r="H103" s="37" t="n">
        <f aca="false">G103*(1+$H$20)</f>
        <v>13371.15213</v>
      </c>
    </row>
    <row r="104" customFormat="false" ht="15" hidden="false" customHeight="false" outlineLevel="0" collapsed="false">
      <c r="A104" s="32" t="s">
        <v>243</v>
      </c>
      <c r="B104" s="66" t="s">
        <v>244</v>
      </c>
      <c r="C104" s="67" t="s">
        <v>245</v>
      </c>
      <c r="D104" s="35" t="s">
        <v>66</v>
      </c>
      <c r="E104" s="35" t="n">
        <v>193</v>
      </c>
      <c r="F104" s="52" t="n">
        <v>6.14</v>
      </c>
      <c r="G104" s="37" t="n">
        <f aca="false">E104*F104</f>
        <v>1185.02</v>
      </c>
      <c r="H104" s="37" t="n">
        <f aca="false">G104*(1+$H$20)</f>
        <v>1451.293994</v>
      </c>
    </row>
    <row r="105" customFormat="false" ht="15.75" hidden="false" customHeight="false" outlineLevel="0" collapsed="false">
      <c r="A105" s="28" t="s">
        <v>246</v>
      </c>
      <c r="B105" s="38" t="s">
        <v>247</v>
      </c>
      <c r="C105" s="38"/>
      <c r="D105" s="38"/>
      <c r="E105" s="30"/>
      <c r="F105" s="39"/>
      <c r="G105" s="31" t="n">
        <f aca="false">SUM(G106,G109)</f>
        <v>31709.35</v>
      </c>
      <c r="H105" s="31" t="n">
        <f aca="false">G105*(1+$H$20)</f>
        <v>38834.440945</v>
      </c>
    </row>
    <row r="106" customFormat="false" ht="15.75" hidden="false" customHeight="false" outlineLevel="0" collapsed="false">
      <c r="A106" s="40" t="s">
        <v>248</v>
      </c>
      <c r="B106" s="41" t="s">
        <v>249</v>
      </c>
      <c r="C106" s="41"/>
      <c r="D106" s="41"/>
      <c r="E106" s="42"/>
      <c r="F106" s="44"/>
      <c r="G106" s="44" t="n">
        <f aca="false">SUM(G107:G108)</f>
        <v>0</v>
      </c>
      <c r="H106" s="44" t="n">
        <f aca="false">G106*(1+$H$20)</f>
        <v>0</v>
      </c>
    </row>
    <row r="107" customFormat="false" ht="15" hidden="false" customHeight="false" outlineLevel="0" collapsed="false">
      <c r="A107" s="45" t="s">
        <v>250</v>
      </c>
      <c r="B107" s="65"/>
      <c r="C107" s="47"/>
      <c r="D107" s="48"/>
      <c r="E107" s="48"/>
      <c r="F107" s="50"/>
      <c r="G107" s="50" t="n">
        <f aca="false">E107*F107</f>
        <v>0</v>
      </c>
      <c r="H107" s="50" t="n">
        <f aca="false">G107*(1+$H$20)</f>
        <v>0</v>
      </c>
    </row>
    <row r="108" customFormat="false" ht="15" hidden="false" customHeight="false" outlineLevel="0" collapsed="false">
      <c r="A108" s="45" t="s">
        <v>251</v>
      </c>
      <c r="B108" s="46"/>
      <c r="C108" s="68"/>
      <c r="D108" s="48"/>
      <c r="E108" s="48"/>
      <c r="F108" s="50"/>
      <c r="G108" s="50" t="n">
        <f aca="false">E108*F108</f>
        <v>0</v>
      </c>
      <c r="H108" s="50" t="n">
        <f aca="false">G108*(1+$H$20)</f>
        <v>0</v>
      </c>
    </row>
    <row r="109" customFormat="false" ht="15.75" hidden="false" customHeight="false" outlineLevel="0" collapsed="false">
      <c r="A109" s="40" t="s">
        <v>252</v>
      </c>
      <c r="B109" s="54" t="s">
        <v>253</v>
      </c>
      <c r="C109" s="54"/>
      <c r="D109" s="54"/>
      <c r="E109" s="42"/>
      <c r="F109" s="43"/>
      <c r="G109" s="44" t="n">
        <f aca="false">SUM(G110:G132)</f>
        <v>31709.35</v>
      </c>
      <c r="H109" s="44" t="n">
        <f aca="false">G109*(1+$H$20)</f>
        <v>38834.440945</v>
      </c>
    </row>
    <row r="110" customFormat="false" ht="30" hidden="false" customHeight="false" outlineLevel="0" collapsed="false">
      <c r="A110" s="45" t="s">
        <v>254</v>
      </c>
      <c r="B110" s="46" t="s">
        <v>255</v>
      </c>
      <c r="C110" s="47" t="s">
        <v>256</v>
      </c>
      <c r="D110" s="48" t="s">
        <v>66</v>
      </c>
      <c r="E110" s="48" t="n">
        <v>225</v>
      </c>
      <c r="F110" s="36" t="n">
        <v>17.26</v>
      </c>
      <c r="G110" s="50" t="n">
        <f aca="false">E110*F110</f>
        <v>3883.5</v>
      </c>
      <c r="H110" s="50" t="n">
        <f aca="false">G110*(1+$H$20)</f>
        <v>4756.12245</v>
      </c>
    </row>
    <row r="111" customFormat="false" ht="30" hidden="false" customHeight="false" outlineLevel="0" collapsed="false">
      <c r="A111" s="45" t="s">
        <v>257</v>
      </c>
      <c r="B111" s="46" t="s">
        <v>258</v>
      </c>
      <c r="C111" s="47" t="s">
        <v>259</v>
      </c>
      <c r="D111" s="48" t="s">
        <v>24</v>
      </c>
      <c r="E111" s="48" t="n">
        <v>7</v>
      </c>
      <c r="F111" s="36" t="n">
        <v>5.31</v>
      </c>
      <c r="G111" s="50" t="n">
        <f aca="false">E111*F111</f>
        <v>37.17</v>
      </c>
      <c r="H111" s="50" t="n">
        <f aca="false">G111*(1+$H$20)</f>
        <v>45.522099</v>
      </c>
    </row>
    <row r="112" customFormat="false" ht="15" hidden="false" customHeight="false" outlineLevel="0" collapsed="false">
      <c r="A112" s="45" t="s">
        <v>260</v>
      </c>
      <c r="B112" s="46" t="s">
        <v>261</v>
      </c>
      <c r="C112" s="47" t="s">
        <v>262</v>
      </c>
      <c r="D112" s="48" t="s">
        <v>24</v>
      </c>
      <c r="E112" s="48" t="n">
        <v>7</v>
      </c>
      <c r="F112" s="37" t="n">
        <v>121.15</v>
      </c>
      <c r="G112" s="50" t="n">
        <f aca="false">E112*F112</f>
        <v>848.05</v>
      </c>
      <c r="H112" s="50" t="n">
        <f aca="false">G112*(1+$H$20)</f>
        <v>1038.606835</v>
      </c>
    </row>
    <row r="113" customFormat="false" ht="30" hidden="false" customHeight="false" outlineLevel="0" collapsed="false">
      <c r="A113" s="45" t="s">
        <v>263</v>
      </c>
      <c r="B113" s="46" t="s">
        <v>264</v>
      </c>
      <c r="C113" s="47" t="s">
        <v>265</v>
      </c>
      <c r="D113" s="48" t="s">
        <v>24</v>
      </c>
      <c r="E113" s="48" t="n">
        <v>70</v>
      </c>
      <c r="F113" s="36" t="n">
        <v>9.61</v>
      </c>
      <c r="G113" s="50" t="n">
        <f aca="false">E113*F113</f>
        <v>672.7</v>
      </c>
      <c r="H113" s="50" t="n">
        <f aca="false">G113*(1+$H$20)</f>
        <v>823.85569</v>
      </c>
    </row>
    <row r="114" customFormat="false" ht="30" hidden="false" customHeight="false" outlineLevel="0" collapsed="false">
      <c r="A114" s="45" t="s">
        <v>266</v>
      </c>
      <c r="B114" s="46" t="s">
        <v>267</v>
      </c>
      <c r="C114" s="47" t="s">
        <v>268</v>
      </c>
      <c r="D114" s="48" t="s">
        <v>24</v>
      </c>
      <c r="E114" s="48" t="n">
        <v>80</v>
      </c>
      <c r="F114" s="36" t="n">
        <v>6.81</v>
      </c>
      <c r="G114" s="50" t="n">
        <f aca="false">E114*F114</f>
        <v>544.8</v>
      </c>
      <c r="H114" s="50" t="n">
        <f aca="false">G114*(1+$H$20)</f>
        <v>667.21656</v>
      </c>
    </row>
    <row r="115" customFormat="false" ht="30" hidden="false" customHeight="false" outlineLevel="0" collapsed="false">
      <c r="A115" s="45" t="s">
        <v>269</v>
      </c>
      <c r="B115" s="46" t="s">
        <v>270</v>
      </c>
      <c r="C115" s="47" t="s">
        <v>271</v>
      </c>
      <c r="D115" s="48" t="s">
        <v>24</v>
      </c>
      <c r="E115" s="48" t="n">
        <v>80</v>
      </c>
      <c r="F115" s="36" t="n">
        <v>5.2</v>
      </c>
      <c r="G115" s="50" t="n">
        <f aca="false">E115*F115</f>
        <v>416</v>
      </c>
      <c r="H115" s="50" t="n">
        <f aca="false">G115*(1+$H$20)</f>
        <v>509.4752</v>
      </c>
    </row>
    <row r="116" customFormat="false" ht="30" hidden="false" customHeight="false" outlineLevel="0" collapsed="false">
      <c r="A116" s="45" t="s">
        <v>272</v>
      </c>
      <c r="B116" s="46" t="s">
        <v>273</v>
      </c>
      <c r="C116" s="47" t="s">
        <v>274</v>
      </c>
      <c r="D116" s="48" t="s">
        <v>24</v>
      </c>
      <c r="E116" s="48" t="n">
        <v>80</v>
      </c>
      <c r="F116" s="36" t="n">
        <v>7.6</v>
      </c>
      <c r="G116" s="50" t="n">
        <f aca="false">E116*F116</f>
        <v>608</v>
      </c>
      <c r="H116" s="50" t="n">
        <f aca="false">G116*(1+$H$20)</f>
        <v>744.6176</v>
      </c>
    </row>
    <row r="117" customFormat="false" ht="30" hidden="false" customHeight="false" outlineLevel="0" collapsed="false">
      <c r="A117" s="45" t="s">
        <v>275</v>
      </c>
      <c r="B117" s="46" t="s">
        <v>276</v>
      </c>
      <c r="C117" s="47" t="s">
        <v>277</v>
      </c>
      <c r="D117" s="48" t="s">
        <v>24</v>
      </c>
      <c r="E117" s="48" t="n">
        <v>80</v>
      </c>
      <c r="F117" s="52" t="n">
        <v>5.16</v>
      </c>
      <c r="G117" s="50" t="n">
        <f aca="false">E117*F117</f>
        <v>412.8</v>
      </c>
      <c r="H117" s="50" t="n">
        <f aca="false">G117*(1+$H$20)</f>
        <v>505.55616</v>
      </c>
    </row>
    <row r="118" customFormat="false" ht="15" hidden="false" customHeight="false" outlineLevel="0" collapsed="false">
      <c r="A118" s="45" t="s">
        <v>278</v>
      </c>
      <c r="B118" s="46" t="s">
        <v>279</v>
      </c>
      <c r="C118" s="47" t="s">
        <v>280</v>
      </c>
      <c r="D118" s="48" t="s">
        <v>24</v>
      </c>
      <c r="E118" s="48" t="n">
        <v>36</v>
      </c>
      <c r="F118" s="36" t="n">
        <v>107.26</v>
      </c>
      <c r="G118" s="50" t="n">
        <f aca="false">E118*F118</f>
        <v>3861.36</v>
      </c>
      <c r="H118" s="50" t="n">
        <f aca="false">G118*(1+$H$20)</f>
        <v>4729.007592</v>
      </c>
      <c r="J118" s="69"/>
    </row>
    <row r="119" customFormat="false" ht="30" hidden="false" customHeight="false" outlineLevel="0" collapsed="false">
      <c r="A119" s="45" t="s">
        <v>281</v>
      </c>
      <c r="B119" s="46" t="s">
        <v>282</v>
      </c>
      <c r="C119" s="47" t="s">
        <v>283</v>
      </c>
      <c r="D119" s="48" t="s">
        <v>66</v>
      </c>
      <c r="E119" s="48" t="n">
        <v>110</v>
      </c>
      <c r="F119" s="36" t="n">
        <v>16.94</v>
      </c>
      <c r="G119" s="50" t="n">
        <f aca="false">E119*F119</f>
        <v>1863.4</v>
      </c>
      <c r="H119" s="50" t="n">
        <f aca="false">G119*(1+$H$20)</f>
        <v>2282.10598</v>
      </c>
    </row>
    <row r="120" customFormat="false" ht="45" hidden="false" customHeight="false" outlineLevel="0" collapsed="false">
      <c r="A120" s="45" t="s">
        <v>284</v>
      </c>
      <c r="B120" s="46" t="s">
        <v>285</v>
      </c>
      <c r="C120" s="47" t="s">
        <v>286</v>
      </c>
      <c r="D120" s="48" t="s">
        <v>24</v>
      </c>
      <c r="E120" s="48" t="n">
        <v>80</v>
      </c>
      <c r="F120" s="37" t="n">
        <v>9.26</v>
      </c>
      <c r="G120" s="50" t="n">
        <f aca="false">E120*F120</f>
        <v>740.8</v>
      </c>
      <c r="H120" s="50" t="n">
        <f aca="false">G120*(1+$H$20)</f>
        <v>907.25776</v>
      </c>
    </row>
    <row r="121" customFormat="false" ht="45" hidden="false" customHeight="false" outlineLevel="0" collapsed="false">
      <c r="A121" s="45" t="s">
        <v>287</v>
      </c>
      <c r="B121" s="46" t="s">
        <v>288</v>
      </c>
      <c r="C121" s="47" t="s">
        <v>289</v>
      </c>
      <c r="D121" s="48" t="s">
        <v>24</v>
      </c>
      <c r="E121" s="48" t="n">
        <v>80</v>
      </c>
      <c r="F121" s="37" t="n">
        <v>10.05</v>
      </c>
      <c r="G121" s="50" t="n">
        <f aca="false">E121*F121</f>
        <v>804</v>
      </c>
      <c r="H121" s="50" t="n">
        <f aca="false">G121*(1+$H$20)</f>
        <v>984.6588</v>
      </c>
    </row>
    <row r="122" customFormat="false" ht="45" hidden="false" customHeight="false" outlineLevel="0" collapsed="false">
      <c r="A122" s="45" t="s">
        <v>290</v>
      </c>
      <c r="B122" s="46" t="s">
        <v>291</v>
      </c>
      <c r="C122" s="47" t="s">
        <v>292</v>
      </c>
      <c r="D122" s="48" t="s">
        <v>24</v>
      </c>
      <c r="E122" s="48" t="n">
        <v>80</v>
      </c>
      <c r="F122" s="37" t="n">
        <v>17.46</v>
      </c>
      <c r="G122" s="50" t="n">
        <f aca="false">E122*F122</f>
        <v>1396.8</v>
      </c>
      <c r="H122" s="50" t="n">
        <f aca="false">G122*(1+$H$20)</f>
        <v>1710.66096</v>
      </c>
    </row>
    <row r="123" customFormat="false" ht="30" hidden="false" customHeight="false" outlineLevel="0" collapsed="false">
      <c r="A123" s="45" t="s">
        <v>293</v>
      </c>
      <c r="B123" s="46" t="s">
        <v>294</v>
      </c>
      <c r="C123" s="47" t="s">
        <v>295</v>
      </c>
      <c r="D123" s="48" t="s">
        <v>24</v>
      </c>
      <c r="E123" s="48" t="n">
        <v>110</v>
      </c>
      <c r="F123" s="36" t="n">
        <v>10.59</v>
      </c>
      <c r="G123" s="50" t="n">
        <f aca="false">E123*F123</f>
        <v>1164.9</v>
      </c>
      <c r="H123" s="50" t="n">
        <f aca="false">G123*(1+$H$20)</f>
        <v>1426.65303</v>
      </c>
    </row>
    <row r="124" customFormat="false" ht="30" hidden="false" customHeight="false" outlineLevel="0" collapsed="false">
      <c r="A124" s="45" t="s">
        <v>296</v>
      </c>
      <c r="B124" s="46" t="s">
        <v>297</v>
      </c>
      <c r="C124" s="47" t="s">
        <v>298</v>
      </c>
      <c r="D124" s="48" t="s">
        <v>66</v>
      </c>
      <c r="E124" s="48" t="n">
        <v>120</v>
      </c>
      <c r="F124" s="36" t="n">
        <v>49.43</v>
      </c>
      <c r="G124" s="50" t="n">
        <f aca="false">E124*F124</f>
        <v>5931.6</v>
      </c>
      <c r="H124" s="50" t="n">
        <f aca="false">G124*(1+$H$20)</f>
        <v>7264.43052</v>
      </c>
    </row>
    <row r="125" customFormat="false" ht="30" hidden="false" customHeight="false" outlineLevel="0" collapsed="false">
      <c r="A125" s="45" t="s">
        <v>299</v>
      </c>
      <c r="B125" s="46" t="s">
        <v>300</v>
      </c>
      <c r="C125" s="47" t="s">
        <v>301</v>
      </c>
      <c r="D125" s="48" t="s">
        <v>24</v>
      </c>
      <c r="E125" s="35" t="n">
        <v>43</v>
      </c>
      <c r="F125" s="36" t="n">
        <v>7.75</v>
      </c>
      <c r="G125" s="50" t="n">
        <f aca="false">E125*F125</f>
        <v>333.25</v>
      </c>
      <c r="H125" s="50" t="n">
        <f aca="false">G125*(1+$H$20)</f>
        <v>408.131275</v>
      </c>
    </row>
    <row r="126" customFormat="false" ht="15" hidden="false" customHeight="false" outlineLevel="0" collapsed="false">
      <c r="A126" s="45" t="s">
        <v>302</v>
      </c>
      <c r="B126" s="46" t="s">
        <v>303</v>
      </c>
      <c r="C126" s="47" t="s">
        <v>304</v>
      </c>
      <c r="D126" s="48" t="s">
        <v>24</v>
      </c>
      <c r="E126" s="48" t="n">
        <v>35</v>
      </c>
      <c r="F126" s="36" t="n">
        <v>11.15</v>
      </c>
      <c r="G126" s="50" t="n">
        <f aca="false">E126*F126</f>
        <v>390.25</v>
      </c>
      <c r="H126" s="50" t="n">
        <f aca="false">G126*(1+$H$20)</f>
        <v>477.939175</v>
      </c>
    </row>
    <row r="127" customFormat="false" ht="15" hidden="false" customHeight="false" outlineLevel="0" collapsed="false">
      <c r="A127" s="45" t="s">
        <v>305</v>
      </c>
      <c r="B127" s="70" t="s">
        <v>306</v>
      </c>
      <c r="C127" s="47" t="s">
        <v>307</v>
      </c>
      <c r="D127" s="48" t="s">
        <v>24</v>
      </c>
      <c r="E127" s="48" t="n">
        <v>19</v>
      </c>
      <c r="F127" s="36" t="n">
        <v>16.06</v>
      </c>
      <c r="G127" s="50" t="n">
        <f aca="false">E127*F127</f>
        <v>305.14</v>
      </c>
      <c r="H127" s="50" t="n">
        <f aca="false">G127*(1+$H$20)</f>
        <v>373.704958</v>
      </c>
    </row>
    <row r="128" customFormat="false" ht="30" hidden="false" customHeight="false" outlineLevel="0" collapsed="false">
      <c r="A128" s="45" t="s">
        <v>308</v>
      </c>
      <c r="B128" s="46" t="s">
        <v>309</v>
      </c>
      <c r="C128" s="47" t="s">
        <v>310</v>
      </c>
      <c r="D128" s="48" t="s">
        <v>24</v>
      </c>
      <c r="E128" s="48" t="n">
        <v>9</v>
      </c>
      <c r="F128" s="36" t="n">
        <v>146.9</v>
      </c>
      <c r="G128" s="50" t="n">
        <f aca="false">E128*F128</f>
        <v>1322.1</v>
      </c>
      <c r="H128" s="50" t="n">
        <f aca="false">G128*(1+$H$20)</f>
        <v>1619.17587</v>
      </c>
    </row>
    <row r="129" customFormat="false" ht="15" hidden="false" customHeight="false" outlineLevel="0" collapsed="false">
      <c r="A129" s="45" t="s">
        <v>311</v>
      </c>
      <c r="B129" s="70" t="s">
        <v>312</v>
      </c>
      <c r="C129" s="47" t="s">
        <v>313</v>
      </c>
      <c r="D129" s="48" t="s">
        <v>24</v>
      </c>
      <c r="E129" s="48" t="n">
        <v>8</v>
      </c>
      <c r="F129" s="36" t="n">
        <v>265.89</v>
      </c>
      <c r="G129" s="50" t="n">
        <f aca="false">E129*F129</f>
        <v>2127.12</v>
      </c>
      <c r="H129" s="50" t="n">
        <f aca="false">G129*(1+$H$20)</f>
        <v>2605.083864</v>
      </c>
    </row>
    <row r="130" customFormat="false" ht="15" hidden="false" customHeight="false" outlineLevel="0" collapsed="false">
      <c r="A130" s="45" t="s">
        <v>314</v>
      </c>
      <c r="B130" s="46" t="s">
        <v>315</v>
      </c>
      <c r="C130" s="47" t="s">
        <v>316</v>
      </c>
      <c r="D130" s="48" t="s">
        <v>24</v>
      </c>
      <c r="E130" s="48" t="n">
        <v>19</v>
      </c>
      <c r="F130" s="36" t="n">
        <v>68.26</v>
      </c>
      <c r="G130" s="50" t="n">
        <f aca="false">E130*F130</f>
        <v>1296.94</v>
      </c>
      <c r="H130" s="50" t="n">
        <f aca="false">G130*(1+$H$20)</f>
        <v>1588.362418</v>
      </c>
    </row>
    <row r="131" customFormat="false" ht="15" hidden="false" customHeight="false" outlineLevel="0" collapsed="false">
      <c r="A131" s="45" t="s">
        <v>317</v>
      </c>
      <c r="B131" s="70" t="s">
        <v>318</v>
      </c>
      <c r="C131" s="47" t="s">
        <v>319</v>
      </c>
      <c r="D131" s="48" t="s">
        <v>24</v>
      </c>
      <c r="E131" s="48" t="n">
        <v>17</v>
      </c>
      <c r="F131" s="52" t="n">
        <v>55.01</v>
      </c>
      <c r="G131" s="50" t="n">
        <f aca="false">E131*F131</f>
        <v>935.17</v>
      </c>
      <c r="H131" s="50" t="n">
        <f aca="false">G131*(1+$H$20)</f>
        <v>1145.302699</v>
      </c>
    </row>
    <row r="132" customFormat="false" ht="15" hidden="false" customHeight="false" outlineLevel="0" collapsed="false">
      <c r="A132" s="45" t="s">
        <v>320</v>
      </c>
      <c r="B132" s="46" t="s">
        <v>321</v>
      </c>
      <c r="C132" s="47" t="s">
        <v>322</v>
      </c>
      <c r="D132" s="48" t="s">
        <v>24</v>
      </c>
      <c r="E132" s="48" t="n">
        <v>15</v>
      </c>
      <c r="F132" s="52" t="n">
        <v>120.9</v>
      </c>
      <c r="G132" s="50" t="n">
        <f aca="false">E132*F132</f>
        <v>1813.5</v>
      </c>
      <c r="H132" s="50" t="n">
        <f aca="false">G132*(1+$H$20)</f>
        <v>2220.99345</v>
      </c>
    </row>
    <row r="133" customFormat="false" ht="15.75" hidden="false" customHeight="false" outlineLevel="0" collapsed="false">
      <c r="A133" s="28" t="s">
        <v>323</v>
      </c>
      <c r="B133" s="38" t="s">
        <v>324</v>
      </c>
      <c r="C133" s="38"/>
      <c r="D133" s="38"/>
      <c r="E133" s="30"/>
      <c r="F133" s="39"/>
      <c r="G133" s="31" t="n">
        <f aca="false">SUM(G134,G139)</f>
        <v>16877.18</v>
      </c>
      <c r="H133" s="31" t="n">
        <f aca="false">G133*(1+$H$20)</f>
        <v>20669.482346</v>
      </c>
    </row>
    <row r="134" customFormat="false" ht="15.75" hidden="false" customHeight="false" outlineLevel="0" collapsed="false">
      <c r="A134" s="40" t="s">
        <v>325</v>
      </c>
      <c r="B134" s="54" t="s">
        <v>326</v>
      </c>
      <c r="C134" s="54"/>
      <c r="D134" s="54"/>
      <c r="E134" s="42"/>
      <c r="F134" s="43"/>
      <c r="G134" s="44" t="n">
        <f aca="false">SUM(G135:G138)</f>
        <v>9774.78</v>
      </c>
      <c r="H134" s="44" t="n">
        <f aca="false">G134*(1+$H$20)</f>
        <v>11971.173066</v>
      </c>
    </row>
    <row r="135" customFormat="false" ht="15" hidden="false" customHeight="false" outlineLevel="0" collapsed="false">
      <c r="A135" s="45" t="s">
        <v>327</v>
      </c>
      <c r="B135" s="46" t="s">
        <v>328</v>
      </c>
      <c r="C135" s="67" t="s">
        <v>329</v>
      </c>
      <c r="D135" s="48" t="s">
        <v>24</v>
      </c>
      <c r="E135" s="48" t="n">
        <v>14</v>
      </c>
      <c r="F135" s="53" t="n">
        <v>14.05</v>
      </c>
      <c r="G135" s="50" t="n">
        <f aca="false">E135*F135</f>
        <v>196.7</v>
      </c>
      <c r="H135" s="50" t="n">
        <f aca="false">G135*(1+$H$20)</f>
        <v>240.89849</v>
      </c>
    </row>
    <row r="136" customFormat="false" ht="30" hidden="false" customHeight="false" outlineLevel="0" collapsed="false">
      <c r="A136" s="45" t="s">
        <v>330</v>
      </c>
      <c r="B136" s="46" t="s">
        <v>331</v>
      </c>
      <c r="C136" s="67" t="s">
        <v>332</v>
      </c>
      <c r="D136" s="48" t="s">
        <v>24</v>
      </c>
      <c r="E136" s="48" t="n">
        <v>8</v>
      </c>
      <c r="F136" s="53" t="n">
        <v>343.83</v>
      </c>
      <c r="G136" s="50" t="n">
        <f aca="false">E136*F136</f>
        <v>2750.64</v>
      </c>
      <c r="H136" s="50" t="n">
        <f aca="false">G136*(1+$H$20)</f>
        <v>3368.708808</v>
      </c>
    </row>
    <row r="137" customFormat="false" ht="45" hidden="false" customHeight="false" outlineLevel="0" collapsed="false">
      <c r="A137" s="45" t="s">
        <v>333</v>
      </c>
      <c r="B137" s="46" t="s">
        <v>321</v>
      </c>
      <c r="C137" s="67" t="s">
        <v>334</v>
      </c>
      <c r="D137" s="48" t="s">
        <v>24</v>
      </c>
      <c r="E137" s="48" t="n">
        <v>8</v>
      </c>
      <c r="F137" s="53" t="n">
        <v>692.09</v>
      </c>
      <c r="G137" s="50" t="n">
        <f aca="false">E137*F137</f>
        <v>5536.72</v>
      </c>
      <c r="H137" s="50" t="n">
        <f aca="false">G137*(1+$H$20)</f>
        <v>6780.820984</v>
      </c>
    </row>
    <row r="138" customFormat="false" ht="45" hidden="false" customHeight="false" outlineLevel="0" collapsed="false">
      <c r="A138" s="45" t="s">
        <v>335</v>
      </c>
      <c r="B138" s="46" t="s">
        <v>336</v>
      </c>
      <c r="C138" s="67" t="s">
        <v>337</v>
      </c>
      <c r="D138" s="48" t="s">
        <v>24</v>
      </c>
      <c r="E138" s="48" t="n">
        <v>8</v>
      </c>
      <c r="F138" s="53" t="n">
        <v>161.34</v>
      </c>
      <c r="G138" s="50" t="n">
        <f aca="false">E138*F138</f>
        <v>1290.72</v>
      </c>
      <c r="H138" s="50" t="n">
        <f aca="false">G138*(1+$H$20)</f>
        <v>1580.744784</v>
      </c>
    </row>
    <row r="139" customFormat="false" ht="15.75" hidden="false" customHeight="false" outlineLevel="0" collapsed="false">
      <c r="A139" s="40" t="s">
        <v>338</v>
      </c>
      <c r="B139" s="54" t="s">
        <v>339</v>
      </c>
      <c r="C139" s="54"/>
      <c r="D139" s="54"/>
      <c r="E139" s="42"/>
      <c r="F139" s="43"/>
      <c r="G139" s="44" t="n">
        <f aca="false">SUM(G140:G143)</f>
        <v>7102.4</v>
      </c>
      <c r="H139" s="44" t="n">
        <f aca="false">G139*(1+$H$20)</f>
        <v>8698.30928</v>
      </c>
    </row>
    <row r="140" customFormat="false" ht="30" hidden="false" customHeight="false" outlineLevel="0" collapsed="false">
      <c r="A140" s="45" t="s">
        <v>340</v>
      </c>
      <c r="B140" s="46" t="s">
        <v>341</v>
      </c>
      <c r="C140" s="71" t="s">
        <v>342</v>
      </c>
      <c r="D140" s="48" t="s">
        <v>24</v>
      </c>
      <c r="E140" s="48" t="n">
        <v>9</v>
      </c>
      <c r="F140" s="37" t="n">
        <v>57.63</v>
      </c>
      <c r="G140" s="50" t="n">
        <f aca="false">E140*F140</f>
        <v>518.67</v>
      </c>
      <c r="H140" s="50" t="n">
        <f aca="false">G140*(1+$H$20)</f>
        <v>635.215149</v>
      </c>
    </row>
    <row r="141" customFormat="false" ht="30" hidden="false" customHeight="false" outlineLevel="0" collapsed="false">
      <c r="A141" s="45" t="s">
        <v>343</v>
      </c>
      <c r="B141" s="46" t="s">
        <v>344</v>
      </c>
      <c r="C141" s="71" t="s">
        <v>345</v>
      </c>
      <c r="D141" s="48" t="s">
        <v>24</v>
      </c>
      <c r="E141" s="48" t="n">
        <v>12</v>
      </c>
      <c r="F141" s="37" t="n">
        <v>93.74</v>
      </c>
      <c r="G141" s="50" t="n">
        <f aca="false">E141*F141</f>
        <v>1124.88</v>
      </c>
      <c r="H141" s="50" t="n">
        <f aca="false">G141*(1+$H$20)</f>
        <v>1377.640536</v>
      </c>
    </row>
    <row r="142" customFormat="false" ht="30" hidden="false" customHeight="false" outlineLevel="0" collapsed="false">
      <c r="A142" s="45" t="s">
        <v>346</v>
      </c>
      <c r="B142" s="46" t="s">
        <v>347</v>
      </c>
      <c r="C142" s="71" t="s">
        <v>348</v>
      </c>
      <c r="D142" s="48" t="s">
        <v>24</v>
      </c>
      <c r="E142" s="48" t="n">
        <v>11</v>
      </c>
      <c r="F142" s="36" t="n">
        <v>126.95</v>
      </c>
      <c r="G142" s="50" t="n">
        <f aca="false">E142*F142</f>
        <v>1396.45</v>
      </c>
      <c r="H142" s="50" t="n">
        <f aca="false">G142*(1+$H$20)</f>
        <v>1710.232315</v>
      </c>
    </row>
    <row r="143" customFormat="false" ht="30" hidden="false" customHeight="false" outlineLevel="0" collapsed="false">
      <c r="A143" s="45" t="s">
        <v>349</v>
      </c>
      <c r="B143" s="46" t="s">
        <v>350</v>
      </c>
      <c r="C143" s="71" t="s">
        <v>351</v>
      </c>
      <c r="D143" s="48" t="s">
        <v>24</v>
      </c>
      <c r="E143" s="48" t="n">
        <v>32</v>
      </c>
      <c r="F143" s="36" t="n">
        <v>126.95</v>
      </c>
      <c r="G143" s="50" t="n">
        <f aca="false">E143*F143</f>
        <v>4062.4</v>
      </c>
      <c r="H143" s="50" t="n">
        <f aca="false">G143*(1+$H$20)</f>
        <v>4975.22128</v>
      </c>
    </row>
    <row r="144" customFormat="false" ht="15.75" hidden="false" customHeight="false" outlineLevel="0" collapsed="false">
      <c r="A144" s="28" t="n">
        <v>9</v>
      </c>
      <c r="B144" s="38" t="s">
        <v>352</v>
      </c>
      <c r="C144" s="38"/>
      <c r="D144" s="38"/>
      <c r="E144" s="30"/>
      <c r="F144" s="39"/>
      <c r="G144" s="31" t="n">
        <f aca="false">SUM(G146:G149)</f>
        <v>11961.368</v>
      </c>
      <c r="H144" s="31" t="n">
        <f aca="false">G144*(1+$H$20)</f>
        <v>14649.0873896</v>
      </c>
    </row>
    <row r="145" customFormat="false" ht="15.75" hidden="false" customHeight="false" outlineLevel="0" collapsed="false">
      <c r="A145" s="40" t="s">
        <v>353</v>
      </c>
      <c r="B145" s="54" t="s">
        <v>352</v>
      </c>
      <c r="C145" s="54"/>
      <c r="D145" s="54"/>
      <c r="E145" s="42"/>
      <c r="F145" s="43"/>
      <c r="G145" s="44" t="n">
        <f aca="false">SUM(G146:G149)</f>
        <v>11961.368</v>
      </c>
      <c r="H145" s="44" t="n">
        <f aca="false">G145*(1+$H$20)</f>
        <v>14649.0873896</v>
      </c>
    </row>
    <row r="146" customFormat="false" ht="30" hidden="false" customHeight="false" outlineLevel="0" collapsed="false">
      <c r="A146" s="45" t="s">
        <v>354</v>
      </c>
      <c r="B146" s="46" t="s">
        <v>276</v>
      </c>
      <c r="C146" s="72" t="s">
        <v>355</v>
      </c>
      <c r="D146" s="48" t="s">
        <v>42</v>
      </c>
      <c r="E146" s="48" t="n">
        <v>757.55</v>
      </c>
      <c r="F146" s="50" t="n">
        <v>5.07</v>
      </c>
      <c r="G146" s="50" t="n">
        <f aca="false">E146*F146</f>
        <v>3840.7785</v>
      </c>
      <c r="H146" s="50" t="n">
        <f aca="false">G146*(1+$H$20)</f>
        <v>4703.80142895</v>
      </c>
    </row>
    <row r="147" customFormat="false" ht="30" hidden="false" customHeight="false" outlineLevel="0" collapsed="false">
      <c r="A147" s="45" t="s">
        <v>356</v>
      </c>
      <c r="B147" s="46" t="s">
        <v>276</v>
      </c>
      <c r="C147" s="72" t="s">
        <v>357</v>
      </c>
      <c r="D147" s="48" t="s">
        <v>42</v>
      </c>
      <c r="E147" s="48" t="n">
        <v>152.6</v>
      </c>
      <c r="F147" s="50" t="n">
        <v>6.04</v>
      </c>
      <c r="G147" s="50" t="n">
        <f aca="false">E147*F147</f>
        <v>921.704</v>
      </c>
      <c r="H147" s="50" t="n">
        <f aca="false">G147*(1+$H$20)</f>
        <v>1128.8108888</v>
      </c>
    </row>
    <row r="148" customFormat="false" ht="30" hidden="false" customHeight="false" outlineLevel="0" collapsed="false">
      <c r="A148" s="45" t="s">
        <v>358</v>
      </c>
      <c r="B148" s="46" t="s">
        <v>276</v>
      </c>
      <c r="C148" s="72" t="s">
        <v>359</v>
      </c>
      <c r="D148" s="48" t="s">
        <v>42</v>
      </c>
      <c r="E148" s="48" t="n">
        <v>152.6</v>
      </c>
      <c r="F148" s="50" t="n">
        <v>28.92</v>
      </c>
      <c r="G148" s="50" t="n">
        <f aca="false">E148*F148</f>
        <v>4413.192</v>
      </c>
      <c r="H148" s="50" t="n">
        <f aca="false">G148*(1+$H$20)</f>
        <v>5404.8362424</v>
      </c>
    </row>
    <row r="149" customFormat="false" ht="15" hidden="false" customHeight="false" outlineLevel="0" collapsed="false">
      <c r="A149" s="45" t="s">
        <v>360</v>
      </c>
      <c r="B149" s="46" t="s">
        <v>361</v>
      </c>
      <c r="C149" s="71" t="s">
        <v>362</v>
      </c>
      <c r="D149" s="48" t="s">
        <v>42</v>
      </c>
      <c r="E149" s="48" t="n">
        <v>126.45</v>
      </c>
      <c r="F149" s="50" t="n">
        <v>22.03</v>
      </c>
      <c r="G149" s="50" t="n">
        <f aca="false">E149*F149</f>
        <v>2785.6935</v>
      </c>
      <c r="H149" s="50" t="n">
        <f aca="false">G149*(1+$H$20)</f>
        <v>3411.63882945</v>
      </c>
    </row>
    <row r="150" customFormat="false" ht="15.75" hidden="false" customHeight="false" outlineLevel="0" collapsed="false">
      <c r="A150" s="28" t="n">
        <v>10</v>
      </c>
      <c r="B150" s="38" t="s">
        <v>363</v>
      </c>
      <c r="C150" s="38"/>
      <c r="D150" s="38"/>
      <c r="E150" s="30"/>
      <c r="F150" s="39"/>
      <c r="G150" s="31" t="n">
        <f aca="false">SUM(G152:G153)</f>
        <v>4244.7135</v>
      </c>
      <c r="H150" s="31" t="n">
        <f aca="false">G150*(1+H20)</f>
        <v>5198.50062345</v>
      </c>
    </row>
    <row r="151" customFormat="false" ht="15.75" hidden="false" customHeight="false" outlineLevel="0" collapsed="false">
      <c r="A151" s="40" t="s">
        <v>364</v>
      </c>
      <c r="B151" s="41" t="s">
        <v>363</v>
      </c>
      <c r="C151" s="41"/>
      <c r="D151" s="54"/>
      <c r="E151" s="42"/>
      <c r="F151" s="43"/>
      <c r="G151" s="44" t="n">
        <f aca="false">SUM(G152:G153)</f>
        <v>4244.7135</v>
      </c>
      <c r="H151" s="44" t="n">
        <f aca="false">G151*(1+$H$20)</f>
        <v>5198.50062345</v>
      </c>
    </row>
    <row r="152" customFormat="false" ht="15" hidden="false" customHeight="false" outlineLevel="0" collapsed="false">
      <c r="A152" s="45" t="s">
        <v>364</v>
      </c>
      <c r="B152" s="46" t="s">
        <v>365</v>
      </c>
      <c r="C152" s="67" t="s">
        <v>366</v>
      </c>
      <c r="D152" s="48" t="s">
        <v>42</v>
      </c>
      <c r="E152" s="48" t="n">
        <v>1401.99</v>
      </c>
      <c r="F152" s="36" t="n">
        <v>2.65</v>
      </c>
      <c r="G152" s="50" t="n">
        <f aca="false">SUM(E152*F152)</f>
        <v>3715.2735</v>
      </c>
      <c r="H152" s="50" t="n">
        <f aca="false">G152*(1+$H$20)</f>
        <v>4550.09545545</v>
      </c>
    </row>
    <row r="153" customFormat="false" ht="15" hidden="false" customHeight="false" outlineLevel="0" collapsed="false">
      <c r="A153" s="45" t="s">
        <v>367</v>
      </c>
      <c r="B153" s="46" t="s">
        <v>368</v>
      </c>
      <c r="C153" s="71" t="s">
        <v>369</v>
      </c>
      <c r="D153" s="48" t="s">
        <v>60</v>
      </c>
      <c r="E153" s="48" t="n">
        <v>24</v>
      </c>
      <c r="F153" s="36" t="n">
        <v>22.06</v>
      </c>
      <c r="G153" s="50" t="n">
        <f aca="false">SUM(E153*F153)</f>
        <v>529.44</v>
      </c>
      <c r="H153" s="50" t="n">
        <f aca="false">G153*(1+$H$20)</f>
        <v>648.405168</v>
      </c>
    </row>
    <row r="154" customFormat="false" ht="15.75" hidden="false" customHeight="false" outlineLevel="0" collapsed="false">
      <c r="A154" s="28" t="n">
        <v>11</v>
      </c>
      <c r="B154" s="38" t="s">
        <v>370</v>
      </c>
      <c r="C154" s="38"/>
      <c r="D154" s="38"/>
      <c r="E154" s="30"/>
      <c r="F154" s="39"/>
      <c r="G154" s="31" t="n">
        <f aca="false">SUM(G156:G156)</f>
        <v>5570.986</v>
      </c>
      <c r="H154" s="31" t="n">
        <f aca="false">G154*(1+H20)</f>
        <v>6822.7865542</v>
      </c>
    </row>
    <row r="155" customFormat="false" ht="15.75" hidden="false" customHeight="false" outlineLevel="0" collapsed="false">
      <c r="A155" s="40" t="s">
        <v>371</v>
      </c>
      <c r="B155" s="41" t="s">
        <v>370</v>
      </c>
      <c r="C155" s="41"/>
      <c r="D155" s="54"/>
      <c r="E155" s="42"/>
      <c r="F155" s="43"/>
      <c r="G155" s="44" t="n">
        <f aca="false">SUM(G156)</f>
        <v>5570.986</v>
      </c>
      <c r="H155" s="44" t="n">
        <f aca="false">G155*(1+$H$20)</f>
        <v>6822.7865542</v>
      </c>
    </row>
    <row r="156" customFormat="false" ht="30" hidden="false" customHeight="false" outlineLevel="0" collapsed="false">
      <c r="A156" s="45" t="s">
        <v>371</v>
      </c>
      <c r="B156" s="46" t="s">
        <v>276</v>
      </c>
      <c r="C156" s="71" t="s">
        <v>372</v>
      </c>
      <c r="D156" s="48" t="s">
        <v>373</v>
      </c>
      <c r="E156" s="48" t="n">
        <f aca="false">182*2 +111*2 + 70.1*2 + 79*2+ 2*156+340*2+222*2+89*2</f>
        <v>2498.2</v>
      </c>
      <c r="F156" s="53" t="n">
        <v>2.23</v>
      </c>
      <c r="G156" s="50" t="n">
        <f aca="false">SUM(E156*F156)</f>
        <v>5570.986</v>
      </c>
      <c r="H156" s="50" t="n">
        <f aca="false">G156*(1+$H$20)</f>
        <v>6822.7865542</v>
      </c>
    </row>
    <row r="157" customFormat="false" ht="26.25" hidden="false" customHeight="true" outlineLevel="0" collapsed="false">
      <c r="A157" s="73"/>
      <c r="B157" s="74"/>
      <c r="C157" s="75"/>
      <c r="D157" s="18"/>
      <c r="E157" s="18"/>
      <c r="F157" s="18" t="s">
        <v>374</v>
      </c>
      <c r="G157" s="76"/>
      <c r="H157" s="77" t="n">
        <f aca="false">SUM(G154,G150,G144,G133,G105,G101,G73,G59,G53,G25,G23)</f>
        <v>335767.0006</v>
      </c>
      <c r="I157" s="78"/>
    </row>
    <row r="158" customFormat="false" ht="30" hidden="false" customHeight="true" outlineLevel="0" collapsed="false">
      <c r="A158" s="79"/>
      <c r="B158" s="80"/>
      <c r="C158" s="80"/>
      <c r="D158" s="80"/>
      <c r="E158" s="25"/>
      <c r="F158" s="25" t="s">
        <v>29</v>
      </c>
      <c r="G158" s="81"/>
      <c r="H158" s="82" t="n">
        <f aca="false">SUM(H23+H25+H53+H59+H73+H101+H105+H133+H144+H150+H154)</f>
        <v>411213.84563482</v>
      </c>
    </row>
    <row r="159" customFormat="false" ht="14.25" hidden="false" customHeight="false" outlineLevel="0" collapsed="false">
      <c r="A159" s="83"/>
      <c r="B159" s="84"/>
      <c r="C159" s="84"/>
      <c r="D159" s="84"/>
      <c r="E159" s="85"/>
      <c r="F159" s="85"/>
      <c r="G159" s="85"/>
      <c r="H159" s="85"/>
    </row>
  </sheetData>
  <mergeCells count="4">
    <mergeCell ref="A2:H2"/>
    <mergeCell ref="A20:G20"/>
    <mergeCell ref="B151:C151"/>
    <mergeCell ref="B155:C155"/>
  </mergeCells>
  <hyperlinks>
    <hyperlink ref="B127" r:id="rId1" display="04324/ORSE"/>
    <hyperlink ref="B129" r:id="rId2" display="04387/ORSE"/>
    <hyperlink ref="B131" r:id="rId3" display="07609/ORSE"/>
  </hyperlinks>
  <printOptions headings="false" gridLines="false" gridLinesSet="true" horizontalCentered="true" verticalCentered="false"/>
  <pageMargins left="0.511805555555556" right="0.511805555555556" top="1.77222222222222" bottom="0.7875" header="0.315277777777778" footer="0.315277777777778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>&amp;C&amp;"Ecofont Vera Sans,Regular"&amp;12 SUPERVISÃO DE OBRAS E REFORMAS - SOR
ANEXO II - TERMO DE REFERÊNCIA</oddHeader>
    <oddFooter>&amp;C&amp;10Rua da Estrela, 421, Centro Histórico - Praia Grande - São Luís/MA - CEP 65010-200
Telefone: (98)3221-1343 - Fax: (98) 3231-0958</oddFooter>
  </headerFooter>
  <rowBreaks count="2" manualBreakCount="2">
    <brk id="68" man="true" max="16383" min="0"/>
    <brk id="132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108</TotalTime>
  <Application>LibreOffice/7.3.1.3$Windows_X86_64 LibreOffice_project/a69ca51ded25f3eefd52d7bf9a5fad8c90b87951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2016-06-27T12:42:06Z</dcterms:created>
  <dc:creator>César Rafael Pimentel Esser</dc:creator>
  <dc:description/>
  <dc:language>pt-BR</dc:language>
  <cp:lastModifiedBy/>
  <cp:lastPrinted>2022-03-25T12:00:52Z</cp:lastPrinted>
  <dcterms:modified xsi:type="dcterms:W3CDTF">2022-04-19T14:51:53Z</dcterms:modified>
  <cp:revision>17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